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T:\PURCHASING_New\03_Active Procurement\FY2023\Formal Solicitation\RFP783-23003 Facility Condition Assessment Services- JAMIL\Evaluations\"/>
    </mc:Choice>
  </mc:AlternateContent>
  <xr:revisionPtr revIDLastSave="0" documentId="13_ncr:1_{68D91119-C8F3-43F7-B30E-BA8B2DFB8FDB}" xr6:coauthVersionLast="47" xr6:coauthVersionMax="47" xr10:uidLastSave="{00000000-0000-0000-0000-000000000000}"/>
  <bookViews>
    <workbookView xWindow="-120" yWindow="-120" windowWidth="29040" windowHeight="15840" activeTab="5" xr2:uid="{00000000-000D-0000-FFFF-FFFF00000000}"/>
  </bookViews>
  <sheets>
    <sheet name="1" sheetId="2" r:id="rId1"/>
    <sheet name="2" sheetId="3" r:id="rId2"/>
    <sheet name="3" sheetId="5" r:id="rId3"/>
    <sheet name="4" sheetId="9" r:id="rId4"/>
    <sheet name="5" sheetId="4" r:id="rId5"/>
    <sheet name="Summary" sheetId="1" r:id="rId6"/>
    <sheet name="Evaluation" sheetId="1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1" l="1"/>
  <c r="J9" i="1"/>
  <c r="J10" i="1"/>
  <c r="J11" i="1"/>
  <c r="J12" i="1"/>
  <c r="J13" i="1"/>
  <c r="J7" i="1"/>
  <c r="B8" i="1"/>
  <c r="D8" i="1"/>
  <c r="E8" i="1"/>
  <c r="F8" i="1"/>
  <c r="B9" i="1"/>
  <c r="D9" i="1"/>
  <c r="E9" i="1"/>
  <c r="F9" i="1"/>
  <c r="B10" i="1"/>
  <c r="D10" i="1"/>
  <c r="E10" i="1"/>
  <c r="F10" i="1"/>
  <c r="B11" i="1"/>
  <c r="D11" i="1"/>
  <c r="E11" i="1"/>
  <c r="F11" i="1"/>
  <c r="B12" i="1"/>
  <c r="D12" i="1"/>
  <c r="E12" i="1"/>
  <c r="F12" i="1"/>
  <c r="B13" i="1"/>
  <c r="D13" i="1"/>
  <c r="E13" i="1"/>
  <c r="F13" i="1"/>
  <c r="F7" i="1"/>
  <c r="E7" i="1"/>
  <c r="D7" i="1"/>
  <c r="B7" i="1"/>
  <c r="I5" i="4"/>
  <c r="I6" i="4"/>
  <c r="I7" i="4"/>
  <c r="I8" i="4"/>
  <c r="I9" i="4"/>
  <c r="I10" i="4"/>
  <c r="I4" i="4"/>
  <c r="I10" i="9" l="1"/>
  <c r="I9" i="9"/>
  <c r="I8" i="9"/>
  <c r="I7" i="9"/>
  <c r="I6" i="9"/>
  <c r="I5" i="9"/>
  <c r="I4" i="9"/>
  <c r="I10" i="5"/>
  <c r="I9" i="5"/>
  <c r="I8" i="5"/>
  <c r="I7" i="5"/>
  <c r="I6" i="5"/>
  <c r="I5" i="5"/>
  <c r="I4" i="5"/>
  <c r="I10" i="3"/>
  <c r="C13" i="1" s="1"/>
  <c r="I9" i="3"/>
  <c r="C12" i="1" s="1"/>
  <c r="I8" i="3"/>
  <c r="C11" i="1" s="1"/>
  <c r="I7" i="3"/>
  <c r="C10" i="1" s="1"/>
  <c r="I6" i="3"/>
  <c r="C9" i="1" s="1"/>
  <c r="I5" i="3"/>
  <c r="C8" i="1" s="1"/>
  <c r="I4" i="3"/>
  <c r="C7" i="1" s="1"/>
  <c r="I5" i="2"/>
  <c r="I6" i="2"/>
  <c r="I7" i="2"/>
  <c r="I8" i="2"/>
  <c r="I9" i="2"/>
  <c r="I10" i="2"/>
  <c r="I4" i="2"/>
  <c r="K7" i="1"/>
  <c r="K9" i="1"/>
  <c r="K8" i="1"/>
  <c r="K10" i="1"/>
  <c r="K11" i="1"/>
  <c r="K12" i="1"/>
  <c r="K13" i="1"/>
  <c r="J6" i="1"/>
  <c r="A10" i="1"/>
  <c r="A11" i="1"/>
  <c r="A12" i="1"/>
  <c r="A13" i="1"/>
  <c r="L8" i="1" l="1"/>
  <c r="L9" i="1"/>
  <c r="L11" i="1"/>
  <c r="L10" i="1"/>
  <c r="L7" i="1"/>
  <c r="L13" i="1"/>
  <c r="L12" i="1"/>
  <c r="G10" i="1"/>
  <c r="N10" i="1" s="1"/>
  <c r="G11" i="1"/>
  <c r="N11" i="1" s="1"/>
  <c r="G12" i="1"/>
  <c r="N12" i="1" s="1"/>
  <c r="G13" i="1"/>
  <c r="N13" i="1" s="1"/>
  <c r="A8" i="1" l="1"/>
  <c r="A9" i="1"/>
  <c r="A7" i="1"/>
  <c r="G7" i="1" l="1"/>
  <c r="N7" i="1" s="1"/>
  <c r="G9" i="1"/>
  <c r="N9" i="1" s="1"/>
  <c r="G8" i="1"/>
  <c r="N8" i="1" s="1"/>
  <c r="O8" i="1" s="1"/>
  <c r="O9" i="1" l="1"/>
  <c r="O7" i="1"/>
  <c r="O12" i="1"/>
  <c r="O10" i="1"/>
  <c r="O11" i="1"/>
  <c r="O13" i="1"/>
  <c r="H8" i="1"/>
  <c r="H9" i="1"/>
  <c r="H10" i="1"/>
  <c r="H13" i="1"/>
  <c r="H11" i="1"/>
  <c r="H12" i="1"/>
  <c r="H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4B2CA683-5BD6-4FD1-9AEC-39C08C2E8BCE}">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<sst xmlns="http://schemas.openxmlformats.org/spreadsheetml/2006/main" count="118" uniqueCount="50">
  <si>
    <t xml:space="preserve">RESPONDENT SUMMARY </t>
  </si>
  <si>
    <t>Total Score</t>
  </si>
  <si>
    <t>Evaluator 1</t>
  </si>
  <si>
    <t>Evaluator 2</t>
  </si>
  <si>
    <t>Evaluator 3</t>
  </si>
  <si>
    <t>Evaluator 4</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</si>
  <si>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</si>
  <si>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</si>
  <si>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</si>
  <si>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</si>
  <si>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</si>
  <si>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</si>
  <si>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</si>
  <si>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</si>
  <si>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</si>
  <si>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</si>
  <si>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</si>
  <si>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</si>
  <si>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</si>
  <si>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</si>
  <si>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</si>
  <si>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</si>
  <si>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RFP783-23003 Facility Condition Assessment Services</t>
  </si>
  <si>
    <t>Bureau Veritas</t>
  </si>
  <si>
    <t>ISES Corp</t>
  </si>
  <si>
    <t>Lockwood</t>
  </si>
  <si>
    <t>Roth IAMS</t>
  </si>
  <si>
    <t>Sebesta Inc (NV5)</t>
  </si>
  <si>
    <t>Terracon</t>
  </si>
  <si>
    <t>VFA</t>
  </si>
  <si>
    <t>Evaluator 5</t>
  </si>
  <si>
    <t xml:space="preserve">University of Houston Evaluation Matrix </t>
  </si>
  <si>
    <t>Name</t>
  </si>
  <si>
    <t>Evaluation Due Date</t>
  </si>
  <si>
    <t>1/13/2023 @ 5 PM</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</si>
  <si>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</si>
  <si>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</si>
  <si>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</si>
  <si>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</si>
  <si>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</si>
  <si>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</si>
  <si>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 xml:space="preserve"> Criteria 5</t>
  </si>
  <si>
    <t xml:space="preserve">Team: Relevant Team and Individual experience in facility condition assessments for institutions of higher education and/or commercial properties.  Including site linear and infrastructure assets </t>
  </si>
  <si>
    <t xml:space="preserve">Methods: Methodology and Best Practices </t>
  </si>
  <si>
    <t xml:space="preserve">Financial Stability:  Firm’s Financial Health </t>
  </si>
  <si>
    <t xml:space="preserve">Past Success:  Sample reports/software/recommendations    </t>
  </si>
  <si>
    <t>Points (1-5)</t>
  </si>
  <si>
    <t xml:space="preserve">Committee Members: </t>
  </si>
  <si>
    <t>Updated: 10/19</t>
  </si>
  <si>
    <t>Cost: Respondent’s Cost Proposal  
**ONLY EVALUATOR 5 WILL EVALUATE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</si>
</sst>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F800]dddd\,\ mmmm\ dd\,\ yyyy"/>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name val="Arial"/>
      <family val="2"/>
    </font>
    <font>
      <sz val="10"/>
      <color rgb="FFFF0000"/>
      <name val="Arial"/>
      <family val="2"/>
    </font>
    <font>
      <b/>
      <sz val="10"/>
      <color rgb="FFFF0000"/>
      <name val="Arial"/>
      <family val="2"/>
    </font>
    <font>
      <b/>
      <sz val="10"/>
      <color theme="1"/>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9">
    <xf numFmtId="0" fontId="0" fillId="0" borderId="0"/>
    <xf numFmtId="44" fontId="15" fillId="0" borderId="0" applyFont="0" applyFill="0" applyBorder="0" applyAlignment="0" applyProtection="0"/>
    <xf numFmtId="0" fontId="15" fillId="0" borderId="0"/>
    <xf numFmtId="0" fontId="12" fillId="0" borderId="0"/>
    <xf numFmtId="0" fontId="12" fillId="0" borderId="0"/>
    <xf numFmtId="0" fontId="15" fillId="2" borderId="1" applyNumberFormat="0" applyFont="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16" fillId="2" borderId="1" applyNumberFormat="0" applyFont="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1" fillId="0"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5" fillId="0" borderId="0"/>
    <xf numFmtId="0" fontId="15" fillId="2" borderId="1" applyNumberFormat="0" applyFont="0" applyAlignment="0" applyProtection="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15" fillId="0" borderId="0"/>
    <xf numFmtId="0" fontId="15" fillId="2" borderId="1" applyNumberFormat="0" applyFont="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44" fillId="0" borderId="0" applyNumberFormat="0" applyFill="0" applyBorder="0" applyAlignment="0" applyProtection="0"/>
  </cellStyleXfs>
  <cellXfs count="84">
    <xf numFmtId="0" fontId="0" fillId="0" borderId="0" xfId="0"/>
    <xf numFmtId="0" fontId="13" fillId="0" borderId="0" xfId="0" applyFont="1"/>
    <xf numFmtId="0" fontId="15" fillId="0" borderId="0" xfId="0" applyFont="1"/>
    <xf numFmtId="0" fontId="13" fillId="0" borderId="0" xfId="0" applyFont="1" applyAlignment="1">
      <alignment horizontal="left"/>
    </xf>
    <xf numFmtId="0" fontId="36" fillId="0" borderId="0" xfId="0" applyFont="1" applyAlignment="1">
      <alignment horizontal="left"/>
    </xf>
    <xf numFmtId="0" fontId="36" fillId="26" borderId="0" xfId="0" applyFont="1" applyFill="1"/>
    <xf numFmtId="0" fontId="37" fillId="26" borderId="0" xfId="0" applyFont="1" applyFill="1"/>
    <xf numFmtId="0" fontId="13" fillId="26" borderId="0" xfId="0" applyFont="1" applyFill="1"/>
    <xf numFmtId="0" fontId="14" fillId="26" borderId="0" xfId="0" applyFont="1" applyFill="1"/>
    <xf numFmtId="0" fontId="13" fillId="26" borderId="0" xfId="0" applyFont="1" applyFill="1" applyAlignment="1">
      <alignment horizontal="left" vertical="center"/>
    </xf>
    <xf numFmtId="0" fontId="13" fillId="26" borderId="0" xfId="0" applyFont="1" applyFill="1" applyAlignment="1">
      <alignment horizontal="right" textRotation="90" wrapText="1"/>
    </xf>
    <xf numFmtId="0" fontId="34" fillId="26" borderId="0" xfId="0" applyFont="1" applyFill="1" applyAlignment="1">
      <alignment horizontal="right" textRotation="90" wrapText="1"/>
    </xf>
    <xf numFmtId="0" fontId="13" fillId="26" borderId="0" xfId="0" applyFont="1" applyFill="1" applyAlignment="1">
      <alignment horizontal="center" vertical="center"/>
    </xf>
    <xf numFmtId="4" fontId="14" fillId="26" borderId="11" xfId="0" applyNumberFormat="1" applyFont="1" applyFill="1" applyBorder="1" applyAlignment="1">
      <alignment horizontal="right"/>
    </xf>
    <xf numFmtId="4" fontId="35" fillId="26" borderId="11" xfId="0" applyNumberFormat="1" applyFont="1" applyFill="1" applyBorder="1" applyAlignment="1">
      <alignment horizontal="right"/>
    </xf>
    <xf numFmtId="4" fontId="14" fillId="26" borderId="12" xfId="0" applyNumberFormat="1" applyFont="1" applyFill="1" applyBorder="1" applyAlignment="1">
      <alignment horizontal="right"/>
    </xf>
    <xf numFmtId="0" fontId="14" fillId="26" borderId="11" xfId="0" applyFont="1" applyFill="1" applyBorder="1" applyAlignment="1">
      <alignment horizontal="right"/>
    </xf>
    <xf numFmtId="4" fontId="14" fillId="26" borderId="11" xfId="0" applyNumberFormat="1" applyFont="1" applyFill="1" applyBorder="1"/>
    <xf numFmtId="4" fontId="14" fillId="26" borderId="12" xfId="0" applyNumberFormat="1" applyFont="1" applyFill="1" applyBorder="1"/>
    <xf numFmtId="0" fontId="14" fillId="26" borderId="11" xfId="0" applyFont="1" applyFill="1" applyBorder="1" applyAlignment="1">
      <alignment horizontal="left"/>
    </xf>
    <xf numFmtId="0" fontId="14" fillId="26" borderId="12" xfId="0" applyFont="1" applyFill="1" applyBorder="1" applyAlignment="1">
      <alignment horizontal="left"/>
    </xf>
    <xf numFmtId="0" fontId="38" fillId="26" borderId="0" xfId="0" applyFont="1" applyFill="1"/>
    <xf numFmtId="0" fontId="34" fillId="25" borderId="14" xfId="0" applyFont="1" applyFill="1" applyBorder="1" applyAlignment="1">
      <alignment horizontal="right" textRotation="90"/>
    </xf>
    <xf numFmtId="0" fontId="35" fillId="25" borderId="13" xfId="0" applyFont="1" applyFill="1" applyBorder="1" applyAlignment="1">
      <alignment horizontal="right"/>
    </xf>
    <xf numFmtId="0" fontId="35" fillId="25" borderId="15" xfId="0" applyFont="1" applyFill="1" applyBorder="1" applyAlignment="1">
      <alignment horizontal="right"/>
    </xf>
    <xf numFmtId="0" fontId="15" fillId="0" borderId="0" xfId="98"/>
    <xf numFmtId="0" fontId="39" fillId="0" borderId="10" xfId="100" applyFont="1" applyBorder="1" applyAlignment="1">
      <alignment horizontal="right"/>
    </xf>
    <xf numFmtId="0" fontId="41" fillId="0" borderId="10" xfId="100" applyFont="1" applyBorder="1" applyAlignment="1">
      <alignment horizontal="right"/>
    </xf>
    <xf numFmtId="0" fontId="40" fillId="0" borderId="0" xfId="98" applyFont="1"/>
    <xf numFmtId="0" fontId="14" fillId="24" borderId="11" xfId="0" applyFont="1" applyFill="1" applyBorder="1" applyAlignment="1">
      <alignment horizontal="right"/>
    </xf>
    <xf numFmtId="0" fontId="35" fillId="24" borderId="15" xfId="0" applyFont="1" applyFill="1" applyBorder="1" applyAlignment="1">
      <alignment horizontal="right"/>
    </xf>
    <xf numFmtId="4" fontId="35" fillId="24" borderId="11" xfId="0" applyNumberFormat="1" applyFont="1" applyFill="1" applyBorder="1" applyAlignment="1">
      <alignment horizontal="right"/>
    </xf>
    <xf numFmtId="0" fontId="14" fillId="24" borderId="12" xfId="0" applyFont="1" applyFill="1" applyBorder="1" applyAlignment="1">
      <alignment horizontal="left"/>
    </xf>
    <xf numFmtId="4" fontId="14" fillId="24" borderId="12" xfId="0" applyNumberFormat="1" applyFont="1" applyFill="1" applyBorder="1"/>
    <xf numFmtId="0" fontId="14" fillId="24" borderId="0" xfId="0" applyFont="1" applyFill="1"/>
    <xf numFmtId="4" fontId="14" fillId="24" borderId="12" xfId="0" applyNumberFormat="1" applyFont="1" applyFill="1" applyBorder="1" applyAlignment="1">
      <alignment horizontal="right"/>
    </xf>
    <xf numFmtId="4" fontId="14" fillId="24" borderId="11" xfId="0" applyNumberFormat="1" applyFont="1" applyFill="1" applyBorder="1" applyAlignment="1">
      <alignment horizontal="right"/>
    </xf>
    <xf numFmtId="0" fontId="39" fillId="0" borderId="0" xfId="98" applyFont="1" applyAlignment="1">
      <alignment horizontal="left"/>
    </xf>
    <xf numFmtId="0" fontId="42" fillId="0" borderId="10" xfId="100" applyFont="1" applyBorder="1" applyAlignment="1">
      <alignment horizontal="center"/>
    </xf>
    <xf numFmtId="0" fontId="36" fillId="26" borderId="0" xfId="0" applyFont="1" applyFill="1" applyAlignment="1">
      <alignment horizontal="right"/>
    </xf>
    <xf numFmtId="0" fontId="36" fillId="0" borderId="0" xfId="0" applyFont="1" applyAlignment="1">
      <alignment horizontal="left"/>
    </xf>
    <xf numFmtId="0" fontId="13" fillId="26" borderId="0" xfId="98" applyFont="1" applyFill="1" applyAlignment="1">
      <alignment horizontal="left" wrapText="1"/>
    </xf>
    <xf numFmtId="0" fontId="13" fillId="26" borderId="0" xfId="98" applyFont="1" applyFill="1" applyAlignment="1">
      <alignment wrapText="1"/>
    </xf>
    <xf numFmtId="0" fontId="15" fillId="26" borderId="0" xfId="98" applyFill="1"/>
    <xf numFmtId="0" fontId="13" fillId="0" borderId="0" xfId="98" applyFont="1" applyAlignment="1">
      <alignment horizontal="left"/>
    </xf>
    <xf numFmtId="0" fontId="14" fillId="26" borderId="0" xfId="98" applyFont="1" applyFill="1"/>
    <xf numFmtId="0" fontId="42" fillId="26" borderId="0" xfId="107" applyFont="1" applyFill="1" applyAlignment="1">
      <alignment horizontal="left"/>
    </xf>
    <xf numFmtId="0" fontId="15" fillId="24" borderId="0" xfId="107" applyFont="1" applyFill="1" applyAlignment="1">
      <alignment horizontal="center"/>
    </xf>
    <xf numFmtId="164" fontId="43" fillId="0" borderId="0" xfId="107" applyNumberFormat="1" applyFont="1" applyAlignment="1">
      <alignment horizontal="center"/>
    </xf>
    <xf numFmtId="0" fontId="43" fillId="26" borderId="0" xfId="107" applyFont="1" applyFill="1"/>
    <xf numFmtId="0" fontId="45" fillId="26" borderId="0" xfId="108" applyFont="1" applyFill="1" applyAlignment="1">
      <alignment horizontal="left" wrapText="1"/>
    </xf>
    <xf numFmtId="0" fontId="45" fillId="26" borderId="0" xfId="108" applyFont="1" applyFill="1" applyAlignment="1">
      <alignment wrapText="1"/>
    </xf>
    <xf numFmtId="0" fontId="15" fillId="24" borderId="16" xfId="98" applyFill="1" applyBorder="1" applyAlignment="1">
      <alignment horizontal="center" wrapText="1"/>
    </xf>
    <xf numFmtId="0" fontId="46" fillId="26" borderId="0" xfId="98" applyFont="1" applyFill="1" applyAlignment="1">
      <alignment horizontal="left" wrapText="1"/>
    </xf>
    <xf numFmtId="0" fontId="44" fillId="26" borderId="0" xfId="108" applyFill="1"/>
    <xf numFmtId="0" fontId="15" fillId="26" borderId="0" xfId="98" applyFill="1" applyAlignment="1">
      <alignment horizontal="center"/>
    </xf>
    <xf numFmtId="0" fontId="39" fillId="27" borderId="17" xfId="98" applyFont="1" applyFill="1" applyBorder="1" applyAlignment="1">
      <alignment horizontal="left"/>
    </xf>
    <xf numFmtId="0" fontId="39" fillId="27" borderId="18" xfId="98" applyFont="1" applyFill="1" applyBorder="1" applyAlignment="1">
      <alignment horizontal="left"/>
    </xf>
    <xf numFmtId="0" fontId="39" fillId="27" borderId="19" xfId="98" applyFont="1" applyFill="1" applyBorder="1" applyAlignment="1">
      <alignment horizontal="left"/>
    </xf>
    <xf numFmtId="0" fontId="47" fillId="26" borderId="17" xfId="98" applyFont="1" applyFill="1" applyBorder="1" applyAlignment="1">
      <alignment horizontal="left" vertical="top" wrapText="1"/>
    </xf>
    <xf numFmtId="0" fontId="38" fillId="26" borderId="18" xfId="98" applyFont="1" applyFill="1" applyBorder="1" applyAlignment="1">
      <alignment horizontal="left" vertical="top" wrapText="1"/>
    </xf>
    <xf numFmtId="0" fontId="38" fillId="26" borderId="19" xfId="98" applyFont="1" applyFill="1" applyBorder="1" applyAlignment="1">
      <alignment horizontal="left" vertical="top" wrapText="1"/>
    </xf>
    <xf numFmtId="0" fontId="38" fillId="26" borderId="17" xfId="98" applyFont="1" applyFill="1" applyBorder="1" applyAlignment="1">
      <alignment horizontal="left" vertical="top" wrapText="1"/>
    </xf>
    <xf numFmtId="0" fontId="48" fillId="26" borderId="0" xfId="98" applyFont="1" applyFill="1" applyAlignment="1">
      <alignment wrapText="1"/>
    </xf>
    <xf numFmtId="0" fontId="48" fillId="25" borderId="20" xfId="98" applyFont="1" applyFill="1" applyBorder="1" applyAlignment="1">
      <alignment horizontal="center" wrapText="1"/>
    </xf>
    <xf numFmtId="0" fontId="48" fillId="25" borderId="21" xfId="98" applyFont="1" applyFill="1" applyBorder="1" applyAlignment="1">
      <alignment horizontal="center" wrapText="1"/>
    </xf>
    <xf numFmtId="0" fontId="48" fillId="25" borderId="22" xfId="98" applyFont="1" applyFill="1" applyBorder="1" applyAlignment="1">
      <alignment horizontal="center" wrapText="1"/>
    </xf>
    <xf numFmtId="0" fontId="48" fillId="26" borderId="0" xfId="98" applyFont="1" applyFill="1" applyAlignment="1">
      <alignment horizontal="center" wrapText="1"/>
    </xf>
    <xf numFmtId="0" fontId="46" fillId="26" borderId="11" xfId="98" applyFont="1" applyFill="1" applyBorder="1" applyAlignment="1">
      <alignment wrapText="1"/>
    </xf>
    <xf numFmtId="0" fontId="15" fillId="24" borderId="13" xfId="98" applyFill="1" applyBorder="1" applyAlignment="1">
      <alignment horizontal="center"/>
    </xf>
    <xf numFmtId="0" fontId="15" fillId="24" borderId="11" xfId="98" applyFill="1" applyBorder="1" applyAlignment="1">
      <alignment horizontal="center"/>
    </xf>
    <xf numFmtId="0" fontId="15" fillId="24" borderId="23" xfId="98" applyFill="1" applyBorder="1" applyAlignment="1">
      <alignment horizontal="center"/>
    </xf>
    <xf numFmtId="0" fontId="46" fillId="26" borderId="12" xfId="98" applyFont="1" applyFill="1" applyBorder="1" applyAlignment="1">
      <alignment wrapText="1"/>
    </xf>
    <xf numFmtId="0" fontId="15" fillId="24" borderId="15" xfId="98" applyFill="1" applyBorder="1" applyAlignment="1">
      <alignment horizontal="center"/>
    </xf>
    <xf numFmtId="0" fontId="15" fillId="24" borderId="12" xfId="98" applyFill="1" applyBorder="1" applyAlignment="1">
      <alignment horizontal="center"/>
    </xf>
    <xf numFmtId="0" fontId="15" fillId="24" borderId="24" xfId="98" applyFill="1" applyBorder="1" applyAlignment="1">
      <alignment horizontal="center"/>
    </xf>
    <xf numFmtId="0" fontId="15" fillId="28" borderId="0" xfId="98" applyFill="1"/>
    <xf numFmtId="0" fontId="15" fillId="28" borderId="25" xfId="98" applyFill="1" applyBorder="1"/>
    <xf numFmtId="0" fontId="15" fillId="26" borderId="10" xfId="98" applyFill="1" applyBorder="1"/>
    <xf numFmtId="0" fontId="41" fillId="26" borderId="0" xfId="98" applyFont="1" applyFill="1"/>
    <xf numFmtId="0" fontId="15" fillId="26" borderId="0" xfId="98" applyFill="1" applyAlignment="1">
      <alignment wrapText="1"/>
    </xf>
    <xf numFmtId="0" fontId="49" fillId="0" borderId="0" xfId="107" applyFont="1" applyAlignment="1">
      <alignment horizontal="left"/>
    </xf>
    <xf numFmtId="0" fontId="46" fillId="26" borderId="0" xfId="98" applyFont="1" applyFill="1"/>
    <xf numFmtId="0" fontId="38" fillId="26" borderId="0" xfId="98" applyFont="1" applyFill="1"/>
  </cellXfs>
  <cellStyles count="109">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omma 2" xfId="102" xr:uid="{FB295CAD-B4CA-4378-8067-20779A97FAB0}"/>
    <cellStyle name="Currency 2" xfId="1" xr:uid="{00000000-0005-0000-0000-000036000000}"/>
    <cellStyle name="Currency 3" xfId="103" xr:uid="{A72591A5-838C-495E-98CE-5BCA6110278B}"/>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8" xr:uid="{1120EF4F-AEFF-4D90-AD3F-A0E4A59A9962}"/>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10" xfId="100" xr:uid="{6C8F211D-8026-4E33-AF93-2ADD18E89076}"/>
    <cellStyle name="Normal 4 11" xfId="105" xr:uid="{55ACB989-6786-4EBB-968E-0F1AA9C46E01}"/>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8" xr:uid="{6A8D151E-1FAC-4E0B-B7CD-4FC2707564DD}"/>
    <cellStyle name="Normal 6" xfId="97" xr:uid="{29830A19-2EBE-4ADD-ABE9-58C11A7B1EFE}"/>
    <cellStyle name="Normal 7" xfId="104" xr:uid="{4B04E8A1-ADDD-4A08-8F83-76589079448E}"/>
    <cellStyle name="Normal 8" xfId="107" xr:uid="{EDCAAFD3-4A94-4DC0-B84D-D1D49DC9C392}"/>
    <cellStyle name="Note 2" xfId="5" xr:uid="{00000000-0005-0000-0000-000056000000}"/>
    <cellStyle name="Note 3" xfId="89" xr:uid="{00000000-0005-0000-0000-000057000000}"/>
    <cellStyle name="Note 4" xfId="42" xr:uid="{00000000-0005-0000-0000-000058000000}"/>
    <cellStyle name="Note 4 2" xfId="99" xr:uid="{6FCAF5CE-0986-402A-835E-C5EB0279282E}"/>
    <cellStyle name="Output 2" xfId="84" xr:uid="{00000000-0005-0000-0000-000059000000}"/>
    <cellStyle name="Output 3" xfId="43" xr:uid="{00000000-0005-0000-0000-00005A000000}"/>
    <cellStyle name="Percent 2" xfId="101" xr:uid="{2203F6A1-97D2-4588-A9C7-BDBB28686611}"/>
    <cellStyle name="Percent 3" xfId="106" xr:uid="{57C63253-7B72-4D9A-98E6-BEC77C69377F}"/>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0EAB20F9-6D4F-469B-AC83-DD5AF650A38B}"/>
            </a:ext>
          </a:extLst>
        </xdr:cNvPr>
        <xdr:cNvSpPr txBox="1"/>
      </xdr:nvSpPr>
      <xdr:spPr>
        <a:xfrm>
          <a:off x="77914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workbookViewId="0">
      <selection activeCell="C45" sqref="C45"/>
    </sheetView>
  </sheetViews>
  <sheetFormatPr defaultRowHeight="12.75" x14ac:dyDescent="0.2"/>
  <cols>
    <col min="1" max="3" width="9.42578125" customWidth="1"/>
    <col min="4" max="9" width="8.85546875" customWidth="1"/>
  </cols>
  <sheetData>
    <row r="1" spans="1:9" ht="15.75" x14ac:dyDescent="0.25">
      <c r="A1" s="4" t="s">
        <v>0</v>
      </c>
      <c r="B1" s="3"/>
      <c r="C1" s="3"/>
      <c r="D1" s="3"/>
      <c r="E1" s="1"/>
      <c r="F1" s="1"/>
      <c r="G1" s="1"/>
      <c r="H1" s="1"/>
      <c r="I1" s="1"/>
    </row>
    <row r="2" spans="1:9" ht="15.75" x14ac:dyDescent="0.25">
      <c r="A2" s="1"/>
    </row>
    <row r="3" spans="1:9" s="2" customFormat="1" x14ac:dyDescent="0.2">
      <c r="A3" s="38"/>
      <c r="B3" s="38"/>
      <c r="C3" s="38"/>
      <c r="D3" s="26" t="s">
        <v>6</v>
      </c>
      <c r="E3" s="26" t="s">
        <v>7</v>
      </c>
      <c r="F3" s="26" t="s">
        <v>8</v>
      </c>
      <c r="G3" s="26" t="s">
        <v>9</v>
      </c>
      <c r="H3" s="26" t="s">
        <v>10</v>
      </c>
      <c r="I3" s="27" t="s">
        <v>11</v>
      </c>
    </row>
    <row r="4" spans="1:9" x14ac:dyDescent="0.2">
      <c r="A4" s="37" t="s">
        <v>23</v>
      </c>
      <c r="B4" s="37"/>
      <c r="C4" s="37"/>
      <c r="D4" s="25">
        <v>0</v>
      </c>
      <c r="E4" s="25">
        <v>25.799999999999997</v>
      </c>
      <c r="F4" s="25">
        <v>12</v>
      </c>
      <c r="G4" s="25">
        <v>8</v>
      </c>
      <c r="H4" s="25">
        <v>8</v>
      </c>
      <c r="I4" s="28">
        <f>SUM(D4:H4)</f>
        <v>53.8</v>
      </c>
    </row>
    <row r="5" spans="1:9" x14ac:dyDescent="0.2">
      <c r="A5" s="37" t="s">
        <v>24</v>
      </c>
      <c r="B5" s="37"/>
      <c r="C5" s="37"/>
      <c r="D5" s="25">
        <v>0</v>
      </c>
      <c r="E5" s="25">
        <v>24</v>
      </c>
      <c r="F5" s="25">
        <v>18</v>
      </c>
      <c r="G5" s="25">
        <v>8</v>
      </c>
      <c r="H5" s="25">
        <v>9</v>
      </c>
      <c r="I5" s="28">
        <f t="shared" ref="I5:I10" si="0">SUM(D5:H5)</f>
        <v>59</v>
      </c>
    </row>
    <row r="6" spans="1:9" x14ac:dyDescent="0.2">
      <c r="A6" s="37" t="s">
        <v>25</v>
      </c>
      <c r="B6" s="37"/>
      <c r="C6" s="37"/>
      <c r="D6" s="25">
        <v>0</v>
      </c>
      <c r="E6" s="25">
        <v>27</v>
      </c>
      <c r="F6" s="25">
        <v>18</v>
      </c>
      <c r="G6" s="25">
        <v>8</v>
      </c>
      <c r="H6" s="25">
        <v>8</v>
      </c>
      <c r="I6" s="28">
        <f t="shared" si="0"/>
        <v>61</v>
      </c>
    </row>
    <row r="7" spans="1:9" x14ac:dyDescent="0.2">
      <c r="A7" s="37" t="s">
        <v>26</v>
      </c>
      <c r="B7" s="37"/>
      <c r="C7" s="37"/>
      <c r="D7" s="25">
        <v>0</v>
      </c>
      <c r="E7" s="25">
        <v>18</v>
      </c>
      <c r="F7" s="25">
        <v>12</v>
      </c>
      <c r="G7" s="25">
        <v>8</v>
      </c>
      <c r="H7" s="25">
        <v>8</v>
      </c>
      <c r="I7" s="28">
        <f t="shared" si="0"/>
        <v>46</v>
      </c>
    </row>
    <row r="8" spans="1:9" x14ac:dyDescent="0.2">
      <c r="A8" s="37" t="s">
        <v>27</v>
      </c>
      <c r="B8" s="37"/>
      <c r="C8" s="37"/>
      <c r="D8" s="25">
        <v>0</v>
      </c>
      <c r="E8" s="25">
        <v>18</v>
      </c>
      <c r="F8" s="25">
        <v>12</v>
      </c>
      <c r="G8" s="25">
        <v>6</v>
      </c>
      <c r="H8" s="25">
        <v>8</v>
      </c>
      <c r="I8" s="28">
        <f t="shared" si="0"/>
        <v>44</v>
      </c>
    </row>
    <row r="9" spans="1:9" x14ac:dyDescent="0.2">
      <c r="A9" s="37" t="s">
        <v>28</v>
      </c>
      <c r="B9" s="37"/>
      <c r="C9" s="37"/>
      <c r="D9" s="25">
        <v>0</v>
      </c>
      <c r="E9" s="25">
        <v>27.599999999999998</v>
      </c>
      <c r="F9" s="25">
        <v>18</v>
      </c>
      <c r="G9" s="25">
        <v>8</v>
      </c>
      <c r="H9" s="25">
        <v>8</v>
      </c>
      <c r="I9" s="28">
        <f t="shared" si="0"/>
        <v>61.599999999999994</v>
      </c>
    </row>
    <row r="10" spans="1:9" x14ac:dyDescent="0.2">
      <c r="A10" s="37" t="s">
        <v>29</v>
      </c>
      <c r="B10" s="37"/>
      <c r="C10" s="37"/>
      <c r="D10" s="25">
        <v>0</v>
      </c>
      <c r="E10" s="25">
        <v>27.599999999999998</v>
      </c>
      <c r="F10" s="25">
        <v>18.399999999999999</v>
      </c>
      <c r="G10" s="25">
        <v>9</v>
      </c>
      <c r="H10" s="25">
        <v>9</v>
      </c>
      <c r="I10" s="28">
        <f t="shared" si="0"/>
        <v>64</v>
      </c>
    </row>
  </sheetData>
  <mergeCells count="8">
    <mergeCell ref="A8:C8"/>
    <mergeCell ref="A9:C9"/>
    <mergeCell ref="A10:C10"/>
    <mergeCell ref="A3:C3"/>
    <mergeCell ref="A4:C4"/>
    <mergeCell ref="A5:C5"/>
    <mergeCell ref="A6:C6"/>
    <mergeCell ref="A7:C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
  <sheetViews>
    <sheetView workbookViewId="0">
      <selection activeCell="I29" sqref="I29"/>
    </sheetView>
  </sheetViews>
  <sheetFormatPr defaultRowHeight="12.75" x14ac:dyDescent="0.2"/>
  <sheetData>
    <row r="1" spans="1:15" ht="15.75" x14ac:dyDescent="0.25">
      <c r="A1" s="4" t="s">
        <v>0</v>
      </c>
      <c r="B1" s="3"/>
      <c r="C1" s="3"/>
      <c r="D1" s="3"/>
      <c r="E1" s="1"/>
      <c r="F1" s="1"/>
      <c r="G1" s="1"/>
      <c r="H1" s="1"/>
      <c r="I1" s="1"/>
      <c r="J1" s="1"/>
    </row>
    <row r="2" spans="1:15" ht="15.75" x14ac:dyDescent="0.25">
      <c r="A2" s="1"/>
    </row>
    <row r="3" spans="1:15" x14ac:dyDescent="0.2">
      <c r="A3" s="38"/>
      <c r="B3" s="38"/>
      <c r="C3" s="38"/>
      <c r="D3" s="26" t="s">
        <v>6</v>
      </c>
      <c r="E3" s="26" t="s">
        <v>7</v>
      </c>
      <c r="F3" s="26" t="s">
        <v>8</v>
      </c>
      <c r="G3" s="26" t="s">
        <v>9</v>
      </c>
      <c r="H3" s="26" t="s">
        <v>10</v>
      </c>
      <c r="I3" s="27" t="s">
        <v>11</v>
      </c>
      <c r="J3" s="2"/>
      <c r="K3" s="2"/>
      <c r="L3" s="2"/>
      <c r="M3" s="2"/>
      <c r="N3" s="2"/>
      <c r="O3" s="2"/>
    </row>
    <row r="4" spans="1:15" x14ac:dyDescent="0.2">
      <c r="A4" s="37" t="s">
        <v>23</v>
      </c>
      <c r="B4" s="37"/>
      <c r="C4" s="37"/>
      <c r="D4" s="25">
        <v>0</v>
      </c>
      <c r="E4" s="25">
        <v>20.399999999999999</v>
      </c>
      <c r="F4" s="25">
        <v>14.8</v>
      </c>
      <c r="G4" s="25">
        <v>6.4</v>
      </c>
      <c r="H4" s="25">
        <v>6.8</v>
      </c>
      <c r="I4" s="28">
        <f>SUM(D4:H4)</f>
        <v>48.4</v>
      </c>
    </row>
    <row r="5" spans="1:15" x14ac:dyDescent="0.2">
      <c r="A5" s="37" t="s">
        <v>24</v>
      </c>
      <c r="B5" s="37"/>
      <c r="C5" s="37"/>
      <c r="D5" s="25">
        <v>0</v>
      </c>
      <c r="E5" s="25">
        <v>25.200000000000003</v>
      </c>
      <c r="F5" s="25">
        <v>16</v>
      </c>
      <c r="G5" s="25">
        <v>7.6</v>
      </c>
      <c r="H5" s="25">
        <v>8</v>
      </c>
      <c r="I5" s="28">
        <f t="shared" ref="I5:I10" si="0">SUM(D5:H5)</f>
        <v>56.800000000000004</v>
      </c>
    </row>
    <row r="6" spans="1:15" x14ac:dyDescent="0.2">
      <c r="A6" s="37" t="s">
        <v>25</v>
      </c>
      <c r="B6" s="37"/>
      <c r="C6" s="37"/>
      <c r="D6" s="25">
        <v>0</v>
      </c>
      <c r="E6" s="25">
        <v>22.200000000000003</v>
      </c>
      <c r="F6" s="25">
        <v>15.2</v>
      </c>
      <c r="G6" s="25">
        <v>7</v>
      </c>
      <c r="H6" s="25">
        <v>6.8</v>
      </c>
      <c r="I6" s="28">
        <f t="shared" si="0"/>
        <v>51.2</v>
      </c>
    </row>
    <row r="7" spans="1:15" x14ac:dyDescent="0.2">
      <c r="A7" s="37" t="s">
        <v>26</v>
      </c>
      <c r="B7" s="37"/>
      <c r="C7" s="37"/>
      <c r="D7" s="25">
        <v>0</v>
      </c>
      <c r="E7" s="25">
        <v>21.6</v>
      </c>
      <c r="F7" s="25">
        <v>14</v>
      </c>
      <c r="G7" s="25">
        <v>7.2</v>
      </c>
      <c r="H7" s="25">
        <v>7</v>
      </c>
      <c r="I7" s="28">
        <f t="shared" si="0"/>
        <v>49.800000000000004</v>
      </c>
    </row>
    <row r="8" spans="1:15" x14ac:dyDescent="0.2">
      <c r="A8" s="37" t="s">
        <v>27</v>
      </c>
      <c r="B8" s="37"/>
      <c r="C8" s="37"/>
      <c r="D8" s="25">
        <v>0</v>
      </c>
      <c r="E8" s="25">
        <v>21.6</v>
      </c>
      <c r="F8" s="25">
        <v>14.4</v>
      </c>
      <c r="G8" s="25">
        <v>7</v>
      </c>
      <c r="H8" s="25">
        <v>7</v>
      </c>
      <c r="I8" s="28">
        <f t="shared" si="0"/>
        <v>50</v>
      </c>
    </row>
    <row r="9" spans="1:15" x14ac:dyDescent="0.2">
      <c r="A9" s="37" t="s">
        <v>28</v>
      </c>
      <c r="B9" s="37"/>
      <c r="C9" s="37"/>
      <c r="D9" s="25">
        <v>0</v>
      </c>
      <c r="E9" s="25">
        <v>22.200000000000003</v>
      </c>
      <c r="F9" s="25">
        <v>15.2</v>
      </c>
      <c r="G9" s="25">
        <v>7.4</v>
      </c>
      <c r="H9" s="25">
        <v>7</v>
      </c>
      <c r="I9" s="28">
        <f t="shared" si="0"/>
        <v>51.800000000000004</v>
      </c>
    </row>
    <row r="10" spans="1:15" x14ac:dyDescent="0.2">
      <c r="A10" s="37" t="s">
        <v>29</v>
      </c>
      <c r="B10" s="37"/>
      <c r="C10" s="37"/>
      <c r="D10" s="25">
        <v>0</v>
      </c>
      <c r="E10" s="25">
        <v>21.6</v>
      </c>
      <c r="F10" s="25">
        <v>14</v>
      </c>
      <c r="G10" s="25">
        <v>7.2</v>
      </c>
      <c r="H10" s="25">
        <v>7</v>
      </c>
      <c r="I10" s="28">
        <f t="shared" si="0"/>
        <v>49.800000000000004</v>
      </c>
    </row>
  </sheetData>
  <mergeCells count="8">
    <mergeCell ref="A7:C7"/>
    <mergeCell ref="A8:C8"/>
    <mergeCell ref="A9:C9"/>
    <mergeCell ref="A10:C10"/>
    <mergeCell ref="A3:C3"/>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0"/>
  <sheetViews>
    <sheetView workbookViewId="0">
      <selection activeCell="J12" sqref="J12"/>
    </sheetView>
  </sheetViews>
  <sheetFormatPr defaultRowHeight="12.75" x14ac:dyDescent="0.2"/>
  <sheetData>
    <row r="1" spans="1:15" ht="15.75" x14ac:dyDescent="0.25">
      <c r="A1" s="4" t="s">
        <v>0</v>
      </c>
      <c r="B1" s="3"/>
      <c r="C1" s="3"/>
      <c r="D1" s="3"/>
      <c r="E1" s="1"/>
      <c r="F1" s="1"/>
      <c r="G1" s="1"/>
      <c r="H1" s="1"/>
      <c r="I1" s="1"/>
      <c r="J1" s="1"/>
    </row>
    <row r="2" spans="1:15" ht="15.75" x14ac:dyDescent="0.25">
      <c r="A2" s="1"/>
    </row>
    <row r="3" spans="1:15" x14ac:dyDescent="0.2">
      <c r="A3" s="38"/>
      <c r="B3" s="38"/>
      <c r="C3" s="38"/>
      <c r="D3" s="26" t="s">
        <v>6</v>
      </c>
      <c r="E3" s="26" t="s">
        <v>7</v>
      </c>
      <c r="F3" s="26" t="s">
        <v>8</v>
      </c>
      <c r="G3" s="26" t="s">
        <v>9</v>
      </c>
      <c r="H3" s="26" t="s">
        <v>10</v>
      </c>
      <c r="I3" s="27" t="s">
        <v>11</v>
      </c>
      <c r="J3" s="2"/>
      <c r="K3" s="2"/>
      <c r="L3" s="2"/>
      <c r="M3" s="2"/>
      <c r="N3" s="2"/>
      <c r="O3" s="2"/>
    </row>
    <row r="4" spans="1:15" x14ac:dyDescent="0.2">
      <c r="A4" s="37" t="s">
        <v>23</v>
      </c>
      <c r="B4" s="37"/>
      <c r="C4" s="37"/>
      <c r="D4" s="25">
        <v>0</v>
      </c>
      <c r="E4" s="25">
        <v>25.799999999999997</v>
      </c>
      <c r="F4" s="25">
        <v>16</v>
      </c>
      <c r="G4" s="25">
        <v>8.4</v>
      </c>
      <c r="H4" s="25">
        <v>7.8</v>
      </c>
      <c r="I4" s="28">
        <f>SUM(D4:H4)</f>
        <v>57.999999999999993</v>
      </c>
    </row>
    <row r="5" spans="1:15" x14ac:dyDescent="0.2">
      <c r="A5" s="37" t="s">
        <v>24</v>
      </c>
      <c r="B5" s="37"/>
      <c r="C5" s="37"/>
      <c r="D5" s="25">
        <v>0</v>
      </c>
      <c r="E5" s="25">
        <v>20.399999999999999</v>
      </c>
      <c r="F5" s="25">
        <v>13.2</v>
      </c>
      <c r="G5" s="25">
        <v>6</v>
      </c>
      <c r="H5" s="25">
        <v>7.4</v>
      </c>
      <c r="I5" s="28">
        <f t="shared" ref="I5:I10" si="0">SUM(D5:H5)</f>
        <v>46.999999999999993</v>
      </c>
    </row>
    <row r="6" spans="1:15" x14ac:dyDescent="0.2">
      <c r="A6" s="37" t="s">
        <v>25</v>
      </c>
      <c r="B6" s="37"/>
      <c r="C6" s="37"/>
      <c r="D6" s="25">
        <v>0</v>
      </c>
      <c r="E6" s="25">
        <v>23.4</v>
      </c>
      <c r="F6" s="25">
        <v>14.8</v>
      </c>
      <c r="G6" s="25">
        <v>6.2</v>
      </c>
      <c r="H6" s="25">
        <v>6.6</v>
      </c>
      <c r="I6" s="28">
        <f t="shared" si="0"/>
        <v>51.000000000000007</v>
      </c>
    </row>
    <row r="7" spans="1:15" x14ac:dyDescent="0.2">
      <c r="A7" s="37" t="s">
        <v>26</v>
      </c>
      <c r="B7" s="37"/>
      <c r="C7" s="37"/>
      <c r="D7" s="25">
        <v>0</v>
      </c>
      <c r="E7" s="25">
        <v>22.200000000000003</v>
      </c>
      <c r="F7" s="25">
        <v>16.8</v>
      </c>
      <c r="G7" s="25">
        <v>6</v>
      </c>
      <c r="H7" s="25">
        <v>8.1999999999999993</v>
      </c>
      <c r="I7" s="28">
        <f t="shared" si="0"/>
        <v>53.2</v>
      </c>
    </row>
    <row r="8" spans="1:15" x14ac:dyDescent="0.2">
      <c r="A8" s="37" t="s">
        <v>27</v>
      </c>
      <c r="B8" s="37"/>
      <c r="C8" s="37"/>
      <c r="D8" s="25">
        <v>0</v>
      </c>
      <c r="E8" s="25">
        <v>24.599999999999998</v>
      </c>
      <c r="F8" s="25">
        <v>10.8</v>
      </c>
      <c r="G8" s="25">
        <v>7.2</v>
      </c>
      <c r="H8" s="25">
        <v>6.6</v>
      </c>
      <c r="I8" s="28">
        <f t="shared" si="0"/>
        <v>49.2</v>
      </c>
    </row>
    <row r="9" spans="1:15" x14ac:dyDescent="0.2">
      <c r="A9" s="37" t="s">
        <v>28</v>
      </c>
      <c r="B9" s="37"/>
      <c r="C9" s="37"/>
      <c r="D9" s="25">
        <v>0</v>
      </c>
      <c r="E9" s="25">
        <v>20.399999999999999</v>
      </c>
      <c r="F9" s="25">
        <v>17.600000000000001</v>
      </c>
      <c r="G9" s="25">
        <v>6.4</v>
      </c>
      <c r="H9" s="25">
        <v>8.4</v>
      </c>
      <c r="I9" s="28">
        <f t="shared" si="0"/>
        <v>52.8</v>
      </c>
    </row>
    <row r="10" spans="1:15" x14ac:dyDescent="0.2">
      <c r="A10" s="37" t="s">
        <v>29</v>
      </c>
      <c r="B10" s="37"/>
      <c r="C10" s="37"/>
      <c r="D10" s="25">
        <v>0</v>
      </c>
      <c r="E10" s="25">
        <v>22.200000000000003</v>
      </c>
      <c r="F10" s="25">
        <v>16.399999999999999</v>
      </c>
      <c r="G10" s="25">
        <v>7.8</v>
      </c>
      <c r="H10" s="25">
        <v>8.6</v>
      </c>
      <c r="I10" s="28">
        <f t="shared" si="0"/>
        <v>55</v>
      </c>
    </row>
  </sheetData>
  <mergeCells count="8">
    <mergeCell ref="A7:C7"/>
    <mergeCell ref="A8:C8"/>
    <mergeCell ref="A9:C9"/>
    <mergeCell ref="A10:C10"/>
    <mergeCell ref="A3:C3"/>
    <mergeCell ref="A4:C4"/>
    <mergeCell ref="A5:C5"/>
    <mergeCell ref="A6:C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
  <sheetViews>
    <sheetView workbookViewId="0">
      <selection activeCell="I17" sqref="I17"/>
    </sheetView>
  </sheetViews>
  <sheetFormatPr defaultRowHeight="12.75" x14ac:dyDescent="0.2"/>
  <sheetData>
    <row r="1" spans="1:15" ht="15.75" x14ac:dyDescent="0.25">
      <c r="A1" s="4" t="s">
        <v>0</v>
      </c>
      <c r="B1" s="3"/>
      <c r="C1" s="3"/>
      <c r="D1" s="3"/>
      <c r="E1" s="1"/>
      <c r="F1" s="1"/>
      <c r="G1" s="1"/>
      <c r="H1" s="1"/>
      <c r="I1" s="1"/>
      <c r="J1" s="1"/>
    </row>
    <row r="2" spans="1:15" ht="15.75" x14ac:dyDescent="0.25">
      <c r="A2" s="1"/>
    </row>
    <row r="3" spans="1:15" x14ac:dyDescent="0.2">
      <c r="A3" s="38"/>
      <c r="B3" s="38"/>
      <c r="C3" s="38"/>
      <c r="D3" s="26" t="s">
        <v>6</v>
      </c>
      <c r="E3" s="26" t="s">
        <v>7</v>
      </c>
      <c r="F3" s="26" t="s">
        <v>8</v>
      </c>
      <c r="G3" s="26" t="s">
        <v>9</v>
      </c>
      <c r="H3" s="26" t="s">
        <v>10</v>
      </c>
      <c r="I3" s="27" t="s">
        <v>11</v>
      </c>
      <c r="J3" s="2"/>
      <c r="K3" s="2"/>
      <c r="L3" s="2"/>
      <c r="M3" s="2"/>
      <c r="N3" s="2"/>
      <c r="O3" s="2"/>
    </row>
    <row r="4" spans="1:15" x14ac:dyDescent="0.2">
      <c r="A4" s="37" t="s">
        <v>23</v>
      </c>
      <c r="B4" s="37"/>
      <c r="C4" s="37"/>
      <c r="D4" s="25">
        <v>0</v>
      </c>
      <c r="E4" s="25">
        <v>24</v>
      </c>
      <c r="F4" s="25">
        <v>16</v>
      </c>
      <c r="G4" s="25">
        <v>8</v>
      </c>
      <c r="H4" s="25">
        <v>8</v>
      </c>
      <c r="I4" s="28">
        <f>SUM(D4:H4)</f>
        <v>56</v>
      </c>
    </row>
    <row r="5" spans="1:15" x14ac:dyDescent="0.2">
      <c r="A5" s="37" t="s">
        <v>24</v>
      </c>
      <c r="B5" s="37"/>
      <c r="C5" s="37"/>
      <c r="D5" s="25">
        <v>0</v>
      </c>
      <c r="E5" s="25">
        <v>24</v>
      </c>
      <c r="F5" s="25">
        <v>20</v>
      </c>
      <c r="G5" s="25">
        <v>8</v>
      </c>
      <c r="H5" s="25">
        <v>8</v>
      </c>
      <c r="I5" s="28">
        <f t="shared" ref="I5:I10" si="0">SUM(D5:H5)</f>
        <v>60</v>
      </c>
    </row>
    <row r="6" spans="1:15" x14ac:dyDescent="0.2">
      <c r="A6" s="37" t="s">
        <v>25</v>
      </c>
      <c r="B6" s="37"/>
      <c r="C6" s="37"/>
      <c r="D6" s="25">
        <v>0</v>
      </c>
      <c r="E6" s="25">
        <v>24</v>
      </c>
      <c r="F6" s="25">
        <v>20</v>
      </c>
      <c r="G6" s="25">
        <v>8</v>
      </c>
      <c r="H6" s="25">
        <v>8</v>
      </c>
      <c r="I6" s="28">
        <f t="shared" si="0"/>
        <v>60</v>
      </c>
    </row>
    <row r="7" spans="1:15" x14ac:dyDescent="0.2">
      <c r="A7" s="37" t="s">
        <v>26</v>
      </c>
      <c r="B7" s="37"/>
      <c r="C7" s="37"/>
      <c r="D7" s="25">
        <v>0</v>
      </c>
      <c r="E7" s="25">
        <v>24</v>
      </c>
      <c r="F7" s="25">
        <v>16</v>
      </c>
      <c r="G7" s="25">
        <v>8</v>
      </c>
      <c r="H7" s="25">
        <v>8</v>
      </c>
      <c r="I7" s="28">
        <f t="shared" si="0"/>
        <v>56</v>
      </c>
    </row>
    <row r="8" spans="1:15" x14ac:dyDescent="0.2">
      <c r="A8" s="37" t="s">
        <v>27</v>
      </c>
      <c r="B8" s="37"/>
      <c r="C8" s="37"/>
      <c r="D8" s="25">
        <v>0</v>
      </c>
      <c r="E8" s="25">
        <v>30</v>
      </c>
      <c r="F8" s="25">
        <v>16</v>
      </c>
      <c r="G8" s="25">
        <v>8</v>
      </c>
      <c r="H8" s="25">
        <v>8</v>
      </c>
      <c r="I8" s="28">
        <f t="shared" si="0"/>
        <v>62</v>
      </c>
    </row>
    <row r="9" spans="1:15" x14ac:dyDescent="0.2">
      <c r="A9" s="37" t="s">
        <v>28</v>
      </c>
      <c r="B9" s="37"/>
      <c r="C9" s="37"/>
      <c r="D9" s="25">
        <v>0</v>
      </c>
      <c r="E9" s="25">
        <v>30</v>
      </c>
      <c r="F9" s="25">
        <v>16</v>
      </c>
      <c r="G9" s="25">
        <v>8</v>
      </c>
      <c r="H9" s="25">
        <v>10</v>
      </c>
      <c r="I9" s="28">
        <f t="shared" si="0"/>
        <v>64</v>
      </c>
    </row>
    <row r="10" spans="1:15" x14ac:dyDescent="0.2">
      <c r="A10" s="37" t="s">
        <v>29</v>
      </c>
      <c r="B10" s="37"/>
      <c r="C10" s="37"/>
      <c r="D10" s="25">
        <v>0</v>
      </c>
      <c r="E10" s="25">
        <v>24</v>
      </c>
      <c r="F10" s="25">
        <v>20</v>
      </c>
      <c r="G10" s="25">
        <v>8</v>
      </c>
      <c r="H10" s="25">
        <v>8</v>
      </c>
      <c r="I10" s="28">
        <f t="shared" si="0"/>
        <v>60</v>
      </c>
    </row>
  </sheetData>
  <mergeCells count="8">
    <mergeCell ref="A7:C7"/>
    <mergeCell ref="A8:C8"/>
    <mergeCell ref="A9:C9"/>
    <mergeCell ref="A10:C10"/>
    <mergeCell ref="A3:C3"/>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O10"/>
  <sheetViews>
    <sheetView workbookViewId="0">
      <selection activeCell="K22" sqref="K22"/>
    </sheetView>
  </sheetViews>
  <sheetFormatPr defaultRowHeight="12.75" x14ac:dyDescent="0.2"/>
  <sheetData>
    <row r="1" spans="1:15" ht="15.75" x14ac:dyDescent="0.25">
      <c r="A1" s="4" t="s">
        <v>0</v>
      </c>
      <c r="B1" s="3"/>
      <c r="C1" s="3"/>
      <c r="D1" s="3"/>
      <c r="E1" s="1"/>
      <c r="F1" s="1"/>
      <c r="G1" s="1"/>
      <c r="H1" s="1"/>
      <c r="I1" s="1"/>
      <c r="J1" s="1"/>
    </row>
    <row r="2" spans="1:15" ht="15.75" x14ac:dyDescent="0.25">
      <c r="A2" s="1"/>
    </row>
    <row r="3" spans="1:15" x14ac:dyDescent="0.2">
      <c r="A3" s="38"/>
      <c r="B3" s="38"/>
      <c r="C3" s="38"/>
      <c r="D3" s="26" t="s">
        <v>6</v>
      </c>
      <c r="E3" s="26" t="s">
        <v>7</v>
      </c>
      <c r="F3" s="26" t="s">
        <v>8</v>
      </c>
      <c r="G3" s="26" t="s">
        <v>9</v>
      </c>
      <c r="H3" s="26" t="s">
        <v>10</v>
      </c>
      <c r="I3" s="27" t="s">
        <v>11</v>
      </c>
      <c r="J3" s="2"/>
      <c r="K3" s="2"/>
      <c r="L3" s="2"/>
      <c r="M3" s="2"/>
      <c r="N3" s="2"/>
      <c r="O3" s="2"/>
    </row>
    <row r="4" spans="1:15" x14ac:dyDescent="0.2">
      <c r="A4" s="37" t="s">
        <v>23</v>
      </c>
      <c r="B4" s="37"/>
      <c r="C4" s="37"/>
      <c r="D4" s="25">
        <v>25.799999999999997</v>
      </c>
      <c r="E4" s="25">
        <v>21</v>
      </c>
      <c r="F4" s="25">
        <v>14</v>
      </c>
      <c r="G4" s="25">
        <v>9</v>
      </c>
      <c r="H4" s="25">
        <v>8</v>
      </c>
      <c r="I4" s="28">
        <f>SUM(E4:H4)</f>
        <v>52</v>
      </c>
    </row>
    <row r="5" spans="1:15" x14ac:dyDescent="0.2">
      <c r="A5" s="37" t="s">
        <v>24</v>
      </c>
      <c r="B5" s="37"/>
      <c r="C5" s="37"/>
      <c r="D5" s="25">
        <v>30</v>
      </c>
      <c r="E5" s="25">
        <v>24</v>
      </c>
      <c r="F5" s="25">
        <v>16</v>
      </c>
      <c r="G5" s="25">
        <v>9</v>
      </c>
      <c r="H5" s="25">
        <v>8</v>
      </c>
      <c r="I5" s="28">
        <f t="shared" ref="I5:I10" si="0">SUM(E5:H5)</f>
        <v>57</v>
      </c>
    </row>
    <row r="6" spans="1:15" x14ac:dyDescent="0.2">
      <c r="A6" s="37" t="s">
        <v>25</v>
      </c>
      <c r="B6" s="37"/>
      <c r="C6" s="37"/>
      <c r="D6" s="25">
        <v>20.399999999999999</v>
      </c>
      <c r="E6" s="25">
        <v>18</v>
      </c>
      <c r="F6" s="25">
        <v>12</v>
      </c>
      <c r="G6" s="25">
        <v>9</v>
      </c>
      <c r="H6" s="25">
        <v>7</v>
      </c>
      <c r="I6" s="28">
        <f t="shared" si="0"/>
        <v>46</v>
      </c>
    </row>
    <row r="7" spans="1:15" x14ac:dyDescent="0.2">
      <c r="A7" s="37" t="s">
        <v>26</v>
      </c>
      <c r="B7" s="37"/>
      <c r="C7" s="37"/>
      <c r="D7" s="25">
        <v>28.799999999999997</v>
      </c>
      <c r="E7" s="25">
        <v>21</v>
      </c>
      <c r="F7" s="25">
        <v>14</v>
      </c>
      <c r="G7" s="25">
        <v>9</v>
      </c>
      <c r="H7" s="25">
        <v>8</v>
      </c>
      <c r="I7" s="28">
        <f t="shared" si="0"/>
        <v>52</v>
      </c>
    </row>
    <row r="8" spans="1:15" x14ac:dyDescent="0.2">
      <c r="A8" s="37" t="s">
        <v>27</v>
      </c>
      <c r="B8" s="37"/>
      <c r="C8" s="37"/>
      <c r="D8" s="25">
        <v>21.6</v>
      </c>
      <c r="E8" s="25">
        <v>22.799999999999997</v>
      </c>
      <c r="F8" s="25">
        <v>12</v>
      </c>
      <c r="G8" s="25">
        <v>9</v>
      </c>
      <c r="H8" s="25">
        <v>7.6</v>
      </c>
      <c r="I8" s="28">
        <f t="shared" si="0"/>
        <v>51.4</v>
      </c>
    </row>
    <row r="9" spans="1:15" x14ac:dyDescent="0.2">
      <c r="A9" s="37" t="s">
        <v>28</v>
      </c>
      <c r="B9" s="37"/>
      <c r="C9" s="37"/>
      <c r="D9" s="25">
        <v>23.4</v>
      </c>
      <c r="E9" s="25">
        <v>21</v>
      </c>
      <c r="F9" s="25">
        <v>12.8</v>
      </c>
      <c r="G9" s="25">
        <v>9</v>
      </c>
      <c r="H9" s="25">
        <v>7.2</v>
      </c>
      <c r="I9" s="28">
        <f t="shared" si="0"/>
        <v>50</v>
      </c>
    </row>
    <row r="10" spans="1:15" x14ac:dyDescent="0.2">
      <c r="A10" s="37" t="s">
        <v>29</v>
      </c>
      <c r="B10" s="37"/>
      <c r="C10" s="37"/>
      <c r="D10" s="25">
        <v>24.599999999999998</v>
      </c>
      <c r="E10" s="25">
        <v>21</v>
      </c>
      <c r="F10" s="25">
        <v>14</v>
      </c>
      <c r="G10" s="25">
        <v>9</v>
      </c>
      <c r="H10" s="25">
        <v>7</v>
      </c>
      <c r="I10" s="28">
        <f t="shared" si="0"/>
        <v>51</v>
      </c>
    </row>
  </sheetData>
  <mergeCells count="8">
    <mergeCell ref="A7:C7"/>
    <mergeCell ref="A8:C8"/>
    <mergeCell ref="A9:C9"/>
    <mergeCell ref="A10:C10"/>
    <mergeCell ref="A3:C3"/>
    <mergeCell ref="A4:C4"/>
    <mergeCell ref="A5:C5"/>
    <mergeCell ref="A6:C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3"/>
  <sheetViews>
    <sheetView tabSelected="1" workbookViewId="0">
      <selection activeCell="I23" sqref="I23"/>
    </sheetView>
  </sheetViews>
  <sheetFormatPr defaultColWidth="9.140625" defaultRowHeight="15" x14ac:dyDescent="0.2"/>
  <cols>
    <col min="1" max="1" width="33" style="8" customWidth="1"/>
    <col min="2" max="7" width="7.7109375" style="8" customWidth="1"/>
    <col min="8" max="9" width="7.5703125" style="8" customWidth="1"/>
    <col min="10" max="12" width="7.7109375" style="8" customWidth="1"/>
    <col min="13" max="16384" width="9.140625" style="8"/>
  </cols>
  <sheetData>
    <row r="1" spans="1:15" ht="15.75" x14ac:dyDescent="0.25">
      <c r="A1" s="5" t="s">
        <v>12</v>
      </c>
      <c r="B1" s="6"/>
      <c r="C1" s="5"/>
      <c r="D1" s="5"/>
      <c r="E1" s="5"/>
      <c r="F1" s="5"/>
      <c r="G1" s="5"/>
      <c r="H1" s="5"/>
      <c r="I1" s="7"/>
      <c r="J1" s="7"/>
    </row>
    <row r="2" spans="1:15" ht="6" customHeight="1" x14ac:dyDescent="0.25">
      <c r="A2" s="5"/>
      <c r="B2" s="6"/>
      <c r="C2" s="5"/>
      <c r="D2" s="5"/>
      <c r="E2" s="5"/>
      <c r="F2" s="5"/>
      <c r="G2" s="5"/>
      <c r="H2" s="5"/>
      <c r="I2" s="7"/>
      <c r="J2" s="7"/>
    </row>
    <row r="3" spans="1:15" ht="15.75" x14ac:dyDescent="0.25">
      <c r="A3" s="40" t="s">
        <v>22</v>
      </c>
      <c r="B3" s="40"/>
      <c r="C3" s="40"/>
      <c r="D3" s="40"/>
      <c r="E3" s="40"/>
      <c r="F3" s="40"/>
      <c r="G3" s="40"/>
      <c r="H3" s="40"/>
      <c r="I3" s="7"/>
      <c r="J3" s="7"/>
    </row>
    <row r="4" spans="1:15" x14ac:dyDescent="0.2">
      <c r="A4" s="6"/>
      <c r="B4" s="6"/>
      <c r="C4" s="6"/>
      <c r="D4" s="6"/>
      <c r="E4" s="6"/>
      <c r="F4" s="6"/>
      <c r="G4" s="6"/>
      <c r="H4" s="6"/>
    </row>
    <row r="5" spans="1:15" ht="15.75" x14ac:dyDescent="0.25">
      <c r="G5" s="39" t="s">
        <v>18</v>
      </c>
      <c r="H5" s="39"/>
      <c r="I5" s="7"/>
      <c r="J5" s="7"/>
      <c r="K5" s="39" t="s">
        <v>19</v>
      </c>
      <c r="L5" s="39"/>
      <c r="M5" s="7"/>
      <c r="N5" s="39" t="s">
        <v>20</v>
      </c>
      <c r="O5" s="39"/>
    </row>
    <row r="6" spans="1:15" s="12" customFormat="1" ht="135" customHeight="1" x14ac:dyDescent="0.2">
      <c r="A6" s="9"/>
      <c r="B6" s="10" t="s">
        <v>2</v>
      </c>
      <c r="C6" s="10" t="s">
        <v>3</v>
      </c>
      <c r="D6" s="10" t="s">
        <v>4</v>
      </c>
      <c r="E6" s="10" t="s">
        <v>5</v>
      </c>
      <c r="F6" s="11" t="s">
        <v>30</v>
      </c>
      <c r="G6" s="10" t="s">
        <v>13</v>
      </c>
      <c r="H6" s="22" t="s">
        <v>14</v>
      </c>
      <c r="J6" s="11" t="str">
        <f>F6</f>
        <v>Evaluator 5</v>
      </c>
      <c r="K6" s="10" t="s">
        <v>16</v>
      </c>
      <c r="L6" s="22" t="s">
        <v>15</v>
      </c>
      <c r="N6" s="10" t="s">
        <v>1</v>
      </c>
      <c r="O6" s="22" t="s">
        <v>17</v>
      </c>
    </row>
    <row r="7" spans="1:15" ht="16.5" customHeight="1" x14ac:dyDescent="0.2">
      <c r="A7" s="19" t="str">
        <f>'5'!A4:D4</f>
        <v>Bureau Veritas</v>
      </c>
      <c r="B7" s="13">
        <f>'1'!I4</f>
        <v>53.8</v>
      </c>
      <c r="C7" s="13">
        <f>'2'!I4</f>
        <v>48.4</v>
      </c>
      <c r="D7" s="13">
        <f>'3'!I4</f>
        <v>57.999999999999993</v>
      </c>
      <c r="E7" s="13">
        <f>'4'!I4</f>
        <v>56</v>
      </c>
      <c r="F7" s="14">
        <f>'5'!I4</f>
        <v>52</v>
      </c>
      <c r="G7" s="13">
        <f>AVERAGE(B7:F7)</f>
        <v>53.64</v>
      </c>
      <c r="H7" s="23">
        <f>RANK(G7,$G$7:$G$13,0)</f>
        <v>5</v>
      </c>
      <c r="J7" s="16">
        <f>'5'!D4</f>
        <v>25.799999999999997</v>
      </c>
      <c r="K7" s="13">
        <f>AVERAGE(J7)</f>
        <v>25.799999999999997</v>
      </c>
      <c r="L7" s="23">
        <f>RANK(K7,$K$7:$K$13,0)</f>
        <v>3</v>
      </c>
      <c r="N7" s="17">
        <f>G7+K7</f>
        <v>79.44</v>
      </c>
      <c r="O7" s="23">
        <f>RANK(N7,$N$7:$N$13,0)</f>
        <v>4</v>
      </c>
    </row>
    <row r="8" spans="1:15" s="34" customFormat="1" ht="16.5" customHeight="1" x14ac:dyDescent="0.2">
      <c r="A8" s="32" t="str">
        <f>'5'!A5:D5</f>
        <v>ISES Corp</v>
      </c>
      <c r="B8" s="36">
        <f>'1'!I5</f>
        <v>59</v>
      </c>
      <c r="C8" s="36">
        <f>'2'!I5</f>
        <v>56.800000000000004</v>
      </c>
      <c r="D8" s="36">
        <f>'3'!I5</f>
        <v>46.999999999999993</v>
      </c>
      <c r="E8" s="36">
        <f>'4'!I5</f>
        <v>60</v>
      </c>
      <c r="F8" s="31">
        <f>'5'!I5</f>
        <v>57</v>
      </c>
      <c r="G8" s="35">
        <f>AVERAGE(B8:F8)</f>
        <v>55.96</v>
      </c>
      <c r="H8" s="30">
        <f t="shared" ref="H8:H13" si="0">RANK(G8,$G$7:$G$13,0)</f>
        <v>2</v>
      </c>
      <c r="J8" s="29">
        <f>'5'!D5</f>
        <v>30</v>
      </c>
      <c r="K8" s="35">
        <f t="shared" ref="K8:K13" si="1">AVERAGE(J8)</f>
        <v>30</v>
      </c>
      <c r="L8" s="30">
        <f t="shared" ref="L8:L13" si="2">RANK(K8,$K$7:$K$13,0)</f>
        <v>1</v>
      </c>
      <c r="N8" s="33">
        <f t="shared" ref="N8:N13" si="3">G8+K8</f>
        <v>85.960000000000008</v>
      </c>
      <c r="O8" s="30">
        <f t="shared" ref="O8:O12" si="4">RANK(N8,$N$7:$N$13,0)</f>
        <v>1</v>
      </c>
    </row>
    <row r="9" spans="1:15" ht="16.5" customHeight="1" x14ac:dyDescent="0.2">
      <c r="A9" s="20" t="str">
        <f>'5'!A6:D6</f>
        <v>Lockwood</v>
      </c>
      <c r="B9" s="13">
        <f>'1'!I6</f>
        <v>61</v>
      </c>
      <c r="C9" s="13">
        <f>'2'!I6</f>
        <v>51.2</v>
      </c>
      <c r="D9" s="13">
        <f>'3'!I6</f>
        <v>51.000000000000007</v>
      </c>
      <c r="E9" s="13">
        <f>'4'!I6</f>
        <v>60</v>
      </c>
      <c r="F9" s="14">
        <f>'5'!I6</f>
        <v>46</v>
      </c>
      <c r="G9" s="15">
        <f>AVERAGE(B9:F9)</f>
        <v>53.840000000000011</v>
      </c>
      <c r="H9" s="24">
        <f t="shared" si="0"/>
        <v>4</v>
      </c>
      <c r="J9" s="16">
        <f>'5'!D6</f>
        <v>20.399999999999999</v>
      </c>
      <c r="K9" s="15">
        <f t="shared" si="1"/>
        <v>20.399999999999999</v>
      </c>
      <c r="L9" s="24">
        <f t="shared" si="2"/>
        <v>7</v>
      </c>
      <c r="N9" s="18">
        <f t="shared" si="3"/>
        <v>74.240000000000009</v>
      </c>
      <c r="O9" s="24">
        <f t="shared" si="4"/>
        <v>6</v>
      </c>
    </row>
    <row r="10" spans="1:15" x14ac:dyDescent="0.2">
      <c r="A10" s="20" t="str">
        <f>'5'!A7:D7</f>
        <v>Roth IAMS</v>
      </c>
      <c r="B10" s="13">
        <f>'1'!I7</f>
        <v>46</v>
      </c>
      <c r="C10" s="13">
        <f>'2'!I7</f>
        <v>49.800000000000004</v>
      </c>
      <c r="D10" s="13">
        <f>'3'!I7</f>
        <v>53.2</v>
      </c>
      <c r="E10" s="13">
        <f>'4'!I7</f>
        <v>56</v>
      </c>
      <c r="F10" s="14">
        <f>'5'!I7</f>
        <v>52</v>
      </c>
      <c r="G10" s="15">
        <f t="shared" ref="G10:G13" si="5">AVERAGE(B10:F10)</f>
        <v>51.4</v>
      </c>
      <c r="H10" s="24">
        <f t="shared" si="0"/>
        <v>6</v>
      </c>
      <c r="J10" s="16">
        <f>'5'!D7</f>
        <v>28.799999999999997</v>
      </c>
      <c r="K10" s="15">
        <f t="shared" si="1"/>
        <v>28.799999999999997</v>
      </c>
      <c r="L10" s="24">
        <f t="shared" si="2"/>
        <v>2</v>
      </c>
      <c r="N10" s="18">
        <f t="shared" si="3"/>
        <v>80.199999999999989</v>
      </c>
      <c r="O10" s="24">
        <f t="shared" si="4"/>
        <v>3</v>
      </c>
    </row>
    <row r="11" spans="1:15" x14ac:dyDescent="0.2">
      <c r="A11" s="20" t="str">
        <f>'5'!A8:D8</f>
        <v>Sebesta Inc (NV5)</v>
      </c>
      <c r="B11" s="13">
        <f>'1'!I8</f>
        <v>44</v>
      </c>
      <c r="C11" s="13">
        <f>'2'!I8</f>
        <v>50</v>
      </c>
      <c r="D11" s="13">
        <f>'3'!I8</f>
        <v>49.2</v>
      </c>
      <c r="E11" s="13">
        <f>'4'!I8</f>
        <v>62</v>
      </c>
      <c r="F11" s="14">
        <f>'5'!I8</f>
        <v>51.4</v>
      </c>
      <c r="G11" s="15">
        <f t="shared" si="5"/>
        <v>51.319999999999993</v>
      </c>
      <c r="H11" s="24">
        <f t="shared" si="0"/>
        <v>7</v>
      </c>
      <c r="J11" s="16">
        <f>'5'!D8</f>
        <v>21.6</v>
      </c>
      <c r="K11" s="15">
        <f t="shared" si="1"/>
        <v>21.6</v>
      </c>
      <c r="L11" s="24">
        <f t="shared" si="2"/>
        <v>6</v>
      </c>
      <c r="N11" s="18">
        <f t="shared" si="3"/>
        <v>72.919999999999987</v>
      </c>
      <c r="O11" s="24">
        <f t="shared" si="4"/>
        <v>7</v>
      </c>
    </row>
    <row r="12" spans="1:15" x14ac:dyDescent="0.2">
      <c r="A12" s="20" t="str">
        <f>'5'!A9:D9</f>
        <v>Terracon</v>
      </c>
      <c r="B12" s="13">
        <f>'1'!I9</f>
        <v>61.599999999999994</v>
      </c>
      <c r="C12" s="13">
        <f>'2'!I9</f>
        <v>51.800000000000004</v>
      </c>
      <c r="D12" s="13">
        <f>'3'!I9</f>
        <v>52.8</v>
      </c>
      <c r="E12" s="13">
        <f>'4'!I9</f>
        <v>64</v>
      </c>
      <c r="F12" s="14">
        <f>'5'!I9</f>
        <v>50</v>
      </c>
      <c r="G12" s="15">
        <f t="shared" si="5"/>
        <v>56.04</v>
      </c>
      <c r="H12" s="24">
        <f t="shared" si="0"/>
        <v>1</v>
      </c>
      <c r="J12" s="16">
        <f>'5'!D9</f>
        <v>23.4</v>
      </c>
      <c r="K12" s="15">
        <f t="shared" si="1"/>
        <v>23.4</v>
      </c>
      <c r="L12" s="24">
        <f t="shared" si="2"/>
        <v>5</v>
      </c>
      <c r="N12" s="18">
        <f t="shared" si="3"/>
        <v>79.44</v>
      </c>
      <c r="O12" s="24">
        <f t="shared" si="4"/>
        <v>4</v>
      </c>
    </row>
    <row r="13" spans="1:15" s="34" customFormat="1" x14ac:dyDescent="0.2">
      <c r="A13" s="32" t="str">
        <f>'5'!A10:D10</f>
        <v>VFA</v>
      </c>
      <c r="B13" s="36">
        <f>'1'!I10</f>
        <v>64</v>
      </c>
      <c r="C13" s="36">
        <f>'2'!I10</f>
        <v>49.800000000000004</v>
      </c>
      <c r="D13" s="36">
        <f>'3'!I10</f>
        <v>55</v>
      </c>
      <c r="E13" s="36">
        <f>'4'!I10</f>
        <v>60</v>
      </c>
      <c r="F13" s="31">
        <f>'5'!I10</f>
        <v>51</v>
      </c>
      <c r="G13" s="35">
        <f t="shared" si="5"/>
        <v>55.96</v>
      </c>
      <c r="H13" s="30">
        <f t="shared" si="0"/>
        <v>2</v>
      </c>
      <c r="J13" s="29">
        <f>'5'!D10</f>
        <v>24.599999999999998</v>
      </c>
      <c r="K13" s="35">
        <f t="shared" si="1"/>
        <v>24.599999999999998</v>
      </c>
      <c r="L13" s="30">
        <f t="shared" si="2"/>
        <v>4</v>
      </c>
      <c r="N13" s="33">
        <f t="shared" si="3"/>
        <v>80.56</v>
      </c>
      <c r="O13" s="30">
        <f>RANK(N13,$N$7:$N$13,0)</f>
        <v>2</v>
      </c>
    </row>
    <row r="32" spans="1:1" x14ac:dyDescent="0.2">
      <c r="A32" s="21" t="s">
        <v>21</v>
      </c>
    </row>
    <row r="33" spans="1:1" x14ac:dyDescent="0.2">
      <c r="A33" s="21"/>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B7A6C-84F6-43DF-8087-28368BBA7897}">
  <dimension ref="A1:P51"/>
  <sheetViews>
    <sheetView zoomScaleNormal="100" workbookViewId="0">
      <selection activeCell="A27" sqref="A27"/>
    </sheetView>
  </sheetViews>
  <sheetFormatPr defaultRowHeight="12.75" x14ac:dyDescent="0.2"/>
  <cols>
    <col min="1" max="1" width="20.7109375" style="43" customWidth="1"/>
    <col min="2" max="16" width="9.5703125" style="43" customWidth="1"/>
    <col min="17" max="16384" width="9.140625" style="43"/>
  </cols>
  <sheetData>
    <row r="1" spans="1:16" ht="15.75" customHeight="1" x14ac:dyDescent="0.25">
      <c r="A1" s="41" t="s">
        <v>31</v>
      </c>
      <c r="B1" s="41"/>
      <c r="C1" s="41"/>
      <c r="D1" s="41"/>
      <c r="E1" s="41"/>
      <c r="F1" s="41"/>
      <c r="G1" s="41"/>
      <c r="H1" s="41"/>
      <c r="I1" s="41"/>
      <c r="J1" s="42"/>
    </row>
    <row r="2" spans="1:16" ht="15.75" x14ac:dyDescent="0.25">
      <c r="A2" s="44" t="s">
        <v>22</v>
      </c>
      <c r="B2" s="44"/>
      <c r="C2" s="44"/>
      <c r="D2" s="44"/>
      <c r="E2" s="44"/>
      <c r="F2" s="44"/>
      <c r="G2" s="44"/>
      <c r="H2" s="44"/>
      <c r="I2" s="44"/>
      <c r="J2" s="45"/>
    </row>
    <row r="3" spans="1:16" x14ac:dyDescent="0.2">
      <c r="A3" s="46" t="s">
        <v>32</v>
      </c>
      <c r="B3" s="47"/>
      <c r="C3" s="47"/>
      <c r="D3" s="47"/>
    </row>
    <row r="4" spans="1:16" ht="15" customHeight="1" x14ac:dyDescent="0.2">
      <c r="A4" s="46" t="s">
        <v>33</v>
      </c>
      <c r="B4" s="48" t="s">
        <v>34</v>
      </c>
      <c r="C4" s="48"/>
      <c r="D4" s="48"/>
      <c r="E4" s="49"/>
    </row>
    <row r="5" spans="1:16" ht="20.25" customHeight="1" x14ac:dyDescent="0.25">
      <c r="A5" s="50" t="s">
        <v>35</v>
      </c>
      <c r="B5" s="50"/>
      <c r="C5" s="51"/>
      <c r="D5" s="51"/>
      <c r="E5" s="51"/>
      <c r="F5" s="51"/>
      <c r="G5" s="51"/>
    </row>
    <row r="6" spans="1:16" ht="24.75" customHeight="1" thickBot="1" x14ac:dyDescent="0.25">
      <c r="A6" s="52"/>
      <c r="B6" s="53" t="s">
        <v>36</v>
      </c>
      <c r="C6" s="53"/>
      <c r="D6" s="53"/>
      <c r="E6" s="53"/>
      <c r="F6" s="53"/>
      <c r="G6" s="53"/>
      <c r="H6" s="53"/>
      <c r="I6" s="53"/>
    </row>
    <row r="7" spans="1:16" ht="15" customHeight="1" x14ac:dyDescent="0.25">
      <c r="B7" s="54"/>
    </row>
    <row r="8" spans="1:16" ht="15" customHeight="1" x14ac:dyDescent="0.25">
      <c r="B8" s="54"/>
    </row>
    <row r="9" spans="1:16" ht="15" customHeight="1" x14ac:dyDescent="0.25">
      <c r="B9" s="54"/>
    </row>
    <row r="10" spans="1:16" ht="15" customHeight="1" x14ac:dyDescent="0.2"/>
    <row r="11" spans="1:16" ht="11.25" customHeight="1" thickBot="1" x14ac:dyDescent="0.25"/>
    <row r="12" spans="1:16" s="55" customFormat="1" ht="13.5" thickBot="1" x14ac:dyDescent="0.25">
      <c r="B12" s="56" t="s">
        <v>37</v>
      </c>
      <c r="C12" s="57"/>
      <c r="D12" s="58"/>
      <c r="E12" s="56" t="s">
        <v>38</v>
      </c>
      <c r="F12" s="57"/>
      <c r="G12" s="58"/>
      <c r="H12" s="56" t="s">
        <v>39</v>
      </c>
      <c r="I12" s="57"/>
      <c r="J12" s="58"/>
      <c r="K12" s="56" t="s">
        <v>40</v>
      </c>
      <c r="L12" s="57"/>
      <c r="M12" s="58"/>
      <c r="N12" s="56" t="s">
        <v>41</v>
      </c>
      <c r="O12" s="57"/>
      <c r="P12" s="58"/>
    </row>
    <row r="13" spans="1:16" s="55" customFormat="1" ht="86.25" customHeight="1" x14ac:dyDescent="0.2">
      <c r="B13" s="59" t="s">
        <v>49</v>
      </c>
      <c r="C13" s="60"/>
      <c r="D13" s="61"/>
      <c r="E13" s="62" t="s">
        <v>42</v>
      </c>
      <c r="F13" s="60"/>
      <c r="G13" s="61"/>
      <c r="H13" s="62" t="s">
        <v>43</v>
      </c>
      <c r="I13" s="60"/>
      <c r="J13" s="61"/>
      <c r="K13" s="62" t="s">
        <v>44</v>
      </c>
      <c r="L13" s="60"/>
      <c r="M13" s="61"/>
      <c r="N13" s="62" t="s">
        <v>45</v>
      </c>
      <c r="O13" s="60"/>
      <c r="P13" s="61"/>
    </row>
    <row r="14" spans="1:16" s="67" customFormat="1" ht="11.25" customHeight="1" x14ac:dyDescent="0.2">
      <c r="A14" s="63"/>
      <c r="B14" s="64" t="s">
        <v>46</v>
      </c>
      <c r="C14" s="65"/>
      <c r="D14" s="66"/>
      <c r="E14" s="64" t="s">
        <v>46</v>
      </c>
      <c r="F14" s="65"/>
      <c r="G14" s="66"/>
      <c r="H14" s="64" t="s">
        <v>46</v>
      </c>
      <c r="I14" s="65"/>
      <c r="J14" s="66"/>
      <c r="K14" s="64" t="s">
        <v>46</v>
      </c>
      <c r="L14" s="65"/>
      <c r="M14" s="66"/>
      <c r="N14" s="64" t="s">
        <v>46</v>
      </c>
      <c r="O14" s="65"/>
      <c r="P14" s="66"/>
    </row>
    <row r="15" spans="1:16" s="67" customFormat="1" x14ac:dyDescent="0.2">
      <c r="A15" s="68" t="s">
        <v>23</v>
      </c>
      <c r="B15" s="69"/>
      <c r="C15" s="70"/>
      <c r="D15" s="71"/>
      <c r="E15" s="69"/>
      <c r="F15" s="70"/>
      <c r="G15" s="71"/>
      <c r="H15" s="69"/>
      <c r="I15" s="70"/>
      <c r="J15" s="71"/>
      <c r="K15" s="69"/>
      <c r="L15" s="70"/>
      <c r="M15" s="71"/>
      <c r="N15" s="69"/>
      <c r="O15" s="70"/>
      <c r="P15" s="71"/>
    </row>
    <row r="16" spans="1:16" s="67" customFormat="1" x14ac:dyDescent="0.2">
      <c r="A16" s="72" t="s">
        <v>24</v>
      </c>
      <c r="B16" s="73"/>
      <c r="C16" s="74"/>
      <c r="D16" s="75"/>
      <c r="E16" s="73"/>
      <c r="F16" s="74"/>
      <c r="G16" s="75"/>
      <c r="H16" s="73"/>
      <c r="I16" s="74"/>
      <c r="J16" s="75"/>
      <c r="K16" s="73"/>
      <c r="L16" s="74"/>
      <c r="M16" s="75"/>
      <c r="N16" s="73"/>
      <c r="O16" s="74"/>
      <c r="P16" s="75"/>
    </row>
    <row r="17" spans="1:16" s="67" customFormat="1" x14ac:dyDescent="0.2">
      <c r="A17" s="72" t="s">
        <v>25</v>
      </c>
      <c r="B17" s="73"/>
      <c r="C17" s="74"/>
      <c r="D17" s="75"/>
      <c r="E17" s="73"/>
      <c r="F17" s="74"/>
      <c r="G17" s="75"/>
      <c r="H17" s="73"/>
      <c r="I17" s="74"/>
      <c r="J17" s="75"/>
      <c r="K17" s="73"/>
      <c r="L17" s="74"/>
      <c r="M17" s="75"/>
      <c r="N17" s="73"/>
      <c r="O17" s="74"/>
      <c r="P17" s="75"/>
    </row>
    <row r="18" spans="1:16" s="67" customFormat="1" x14ac:dyDescent="0.2">
      <c r="A18" s="72" t="s">
        <v>26</v>
      </c>
      <c r="B18" s="73"/>
      <c r="C18" s="74"/>
      <c r="D18" s="75"/>
      <c r="E18" s="73"/>
      <c r="F18" s="74"/>
      <c r="G18" s="75"/>
      <c r="H18" s="73"/>
      <c r="I18" s="74"/>
      <c r="J18" s="75"/>
      <c r="K18" s="73"/>
      <c r="L18" s="74"/>
      <c r="M18" s="75"/>
      <c r="N18" s="73"/>
      <c r="O18" s="74"/>
      <c r="P18" s="75"/>
    </row>
    <row r="19" spans="1:16" s="67" customFormat="1" x14ac:dyDescent="0.2">
      <c r="A19" s="72" t="s">
        <v>27</v>
      </c>
      <c r="B19" s="73"/>
      <c r="C19" s="74"/>
      <c r="D19" s="75"/>
      <c r="E19" s="73"/>
      <c r="F19" s="74"/>
      <c r="G19" s="75"/>
      <c r="H19" s="73"/>
      <c r="I19" s="74"/>
      <c r="J19" s="75"/>
      <c r="K19" s="73"/>
      <c r="L19" s="74"/>
      <c r="M19" s="75"/>
      <c r="N19" s="73"/>
      <c r="O19" s="74"/>
      <c r="P19" s="75"/>
    </row>
    <row r="20" spans="1:16" s="67" customFormat="1" x14ac:dyDescent="0.2">
      <c r="A20" s="72" t="s">
        <v>28</v>
      </c>
      <c r="B20" s="73"/>
      <c r="C20" s="74"/>
      <c r="D20" s="75"/>
      <c r="E20" s="73"/>
      <c r="F20" s="74"/>
      <c r="G20" s="75"/>
      <c r="H20" s="73"/>
      <c r="I20" s="74"/>
      <c r="J20" s="75"/>
      <c r="K20" s="73"/>
      <c r="L20" s="74"/>
      <c r="M20" s="75"/>
      <c r="N20" s="73"/>
      <c r="O20" s="74"/>
      <c r="P20" s="75"/>
    </row>
    <row r="21" spans="1:16" s="67" customFormat="1" x14ac:dyDescent="0.2">
      <c r="A21" s="72" t="s">
        <v>29</v>
      </c>
      <c r="B21" s="73"/>
      <c r="C21" s="74"/>
      <c r="D21" s="75"/>
      <c r="E21" s="73"/>
      <c r="F21" s="74"/>
      <c r="G21" s="75"/>
      <c r="H21" s="73"/>
      <c r="I21" s="74"/>
      <c r="J21" s="75"/>
      <c r="K21" s="73"/>
      <c r="L21" s="74"/>
      <c r="M21" s="75"/>
      <c r="N21" s="73"/>
      <c r="O21" s="74"/>
      <c r="P21" s="75"/>
    </row>
    <row r="22" spans="1:16" s="77" customFormat="1" ht="7.5" customHeight="1" x14ac:dyDescent="0.2">
      <c r="A22" s="76"/>
      <c r="B22" s="76"/>
      <c r="C22" s="76"/>
      <c r="D22" s="76"/>
      <c r="E22" s="76"/>
      <c r="F22" s="76"/>
      <c r="G22" s="76"/>
      <c r="H22" s="76"/>
      <c r="I22" s="76"/>
      <c r="J22" s="76"/>
      <c r="K22" s="76"/>
      <c r="L22" s="76"/>
      <c r="M22" s="76"/>
      <c r="N22" s="76"/>
      <c r="O22" s="76"/>
      <c r="P22" s="76"/>
    </row>
    <row r="23" spans="1:16" s="78" customFormat="1" ht="6.75" customHeight="1" x14ac:dyDescent="0.2"/>
    <row r="25" spans="1:16" x14ac:dyDescent="0.2">
      <c r="A25" s="79"/>
      <c r="G25" s="80"/>
      <c r="H25" s="80"/>
    </row>
    <row r="26" spans="1:16" x14ac:dyDescent="0.2">
      <c r="A26" s="81" t="s">
        <v>47</v>
      </c>
      <c r="G26" s="80"/>
      <c r="H26" s="80"/>
      <c r="I26" s="80"/>
      <c r="J26" s="80"/>
    </row>
    <row r="27" spans="1:16" ht="15" x14ac:dyDescent="0.25">
      <c r="A27" s="82"/>
      <c r="B27" s="82"/>
      <c r="C27" s="54"/>
      <c r="G27" s="80"/>
      <c r="H27" s="80"/>
      <c r="I27" s="80"/>
      <c r="J27" s="80"/>
    </row>
    <row r="28" spans="1:16" ht="15" x14ac:dyDescent="0.25">
      <c r="A28" s="82"/>
      <c r="B28" s="82"/>
      <c r="C28" s="54"/>
      <c r="G28" s="80"/>
      <c r="H28" s="80"/>
      <c r="I28" s="80"/>
      <c r="J28" s="80"/>
    </row>
    <row r="29" spans="1:16" ht="15" x14ac:dyDescent="0.25">
      <c r="A29" s="82"/>
      <c r="B29" s="82"/>
      <c r="C29" s="54"/>
      <c r="G29" s="80"/>
      <c r="H29" s="80"/>
      <c r="I29" s="80"/>
      <c r="J29" s="80"/>
    </row>
    <row r="30" spans="1:16" ht="15" x14ac:dyDescent="0.25">
      <c r="A30" s="82"/>
      <c r="B30" s="82"/>
      <c r="C30" s="54"/>
      <c r="G30" s="80"/>
      <c r="H30" s="80"/>
      <c r="I30" s="80"/>
      <c r="J30" s="80"/>
    </row>
    <row r="31" spans="1:16" ht="15" x14ac:dyDescent="0.25">
      <c r="A31" s="82"/>
      <c r="B31" s="82"/>
      <c r="C31" s="54"/>
      <c r="G31" s="80"/>
      <c r="H31" s="80"/>
      <c r="I31" s="80"/>
      <c r="J31" s="80"/>
    </row>
    <row r="32" spans="1:16" ht="15" x14ac:dyDescent="0.25">
      <c r="A32" s="82"/>
      <c r="B32" s="82"/>
      <c r="C32" s="54"/>
      <c r="G32" s="80"/>
      <c r="H32" s="80"/>
      <c r="I32" s="80"/>
      <c r="J32" s="80"/>
    </row>
    <row r="33" spans="9:13" x14ac:dyDescent="0.2">
      <c r="I33" s="80"/>
      <c r="J33" s="80"/>
      <c r="K33" s="80"/>
      <c r="L33" s="80"/>
    </row>
    <row r="34" spans="9:13" x14ac:dyDescent="0.2">
      <c r="I34" s="80"/>
      <c r="J34" s="80"/>
      <c r="K34" s="80"/>
      <c r="L34" s="80"/>
      <c r="M34" s="80"/>
    </row>
    <row r="35" spans="9:13" x14ac:dyDescent="0.2">
      <c r="L35" s="80"/>
      <c r="M35" s="80"/>
    </row>
    <row r="36" spans="9:13" x14ac:dyDescent="0.2">
      <c r="L36" s="80"/>
      <c r="M36" s="80"/>
    </row>
    <row r="37" spans="9:13" x14ac:dyDescent="0.2">
      <c r="L37" s="80"/>
      <c r="M37" s="80"/>
    </row>
    <row r="38" spans="9:13" x14ac:dyDescent="0.2">
      <c r="L38" s="80"/>
      <c r="M38" s="80"/>
    </row>
    <row r="51" spans="1:1" x14ac:dyDescent="0.2">
      <c r="A51" s="83" t="s">
        <v>48</v>
      </c>
    </row>
  </sheetData>
  <mergeCells count="56">
    <mergeCell ref="B20:D20"/>
    <mergeCell ref="E20:G20"/>
    <mergeCell ref="H20:J20"/>
    <mergeCell ref="K20:M20"/>
    <mergeCell ref="N20:P20"/>
    <mergeCell ref="B21:D21"/>
    <mergeCell ref="E21:G21"/>
    <mergeCell ref="H21:J21"/>
    <mergeCell ref="K21:M21"/>
    <mergeCell ref="N21:P21"/>
    <mergeCell ref="B18:D18"/>
    <mergeCell ref="E18:G18"/>
    <mergeCell ref="H18:J18"/>
    <mergeCell ref="K18:M18"/>
    <mergeCell ref="N18:P18"/>
    <mergeCell ref="B19:D19"/>
    <mergeCell ref="E19:G19"/>
    <mergeCell ref="H19:J19"/>
    <mergeCell ref="K19:M19"/>
    <mergeCell ref="N19:P19"/>
    <mergeCell ref="B16:D16"/>
    <mergeCell ref="E16:G16"/>
    <mergeCell ref="H16:J16"/>
    <mergeCell ref="K16:M16"/>
    <mergeCell ref="N16:P16"/>
    <mergeCell ref="B17:D17"/>
    <mergeCell ref="E17:G17"/>
    <mergeCell ref="H17:J17"/>
    <mergeCell ref="K17:M17"/>
    <mergeCell ref="N17:P17"/>
    <mergeCell ref="B14:D14"/>
    <mergeCell ref="E14:G14"/>
    <mergeCell ref="H14:J14"/>
    <mergeCell ref="K14:M14"/>
    <mergeCell ref="N14:P14"/>
    <mergeCell ref="B15:D15"/>
    <mergeCell ref="E15:G15"/>
    <mergeCell ref="H15:J15"/>
    <mergeCell ref="K15:M15"/>
    <mergeCell ref="N15:P15"/>
    <mergeCell ref="B12:D12"/>
    <mergeCell ref="E12:G12"/>
    <mergeCell ref="H12:J12"/>
    <mergeCell ref="K12:M12"/>
    <mergeCell ref="N12:P12"/>
    <mergeCell ref="B13:D13"/>
    <mergeCell ref="E13:G13"/>
    <mergeCell ref="H13:J13"/>
    <mergeCell ref="K13:M13"/>
    <mergeCell ref="N13:P13"/>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vt:lpstr>
      <vt:lpstr>2</vt:lpstr>
      <vt:lpstr>3</vt:lpstr>
      <vt:lpstr>4</vt:lpstr>
      <vt:lpstr>5</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2023-02-23T20:03:58Z</dcterms:modified>
</cp:coreProperties>
</file>