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T:\PURCHASING\Contracts Reporting Department\FY2019\04_Open Record Evaluations\Next Update\"/>
    </mc:Choice>
  </mc:AlternateContent>
  <bookViews>
    <workbookView xWindow="0" yWindow="0" windowWidth="28800" windowHeight="14235" tabRatio="722" activeTab="6"/>
  </bookViews>
  <sheets>
    <sheet name="Evaluator 1" sheetId="2" r:id="rId1"/>
    <sheet name="Evaluator 2" sheetId="3" r:id="rId2"/>
    <sheet name="Evaluator 3" sheetId="5" r:id="rId3"/>
    <sheet name="Evaluator 4" sheetId="9" r:id="rId4"/>
    <sheet name="Evaluator 5" sheetId="10" r:id="rId5"/>
    <sheet name="Pricing Score Calculation" sheetId="13" r:id="rId6"/>
    <sheet name="Summary" sheetId="1" r:id="rId7"/>
    <sheet name="Criteria" sheetId="14" r:id="rId8"/>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52511"/>
</workbook>
</file>

<file path=xl/calcChain.xml><?xml version="1.0" encoding="utf-8"?>
<calcChain xmlns="http://schemas.openxmlformats.org/spreadsheetml/2006/main">
  <c r="S16" i="14" l="1"/>
  <c r="P16" i="14"/>
  <c r="M16" i="14"/>
  <c r="J16" i="14"/>
  <c r="T16" i="14" s="1"/>
  <c r="G16" i="14"/>
  <c r="D16" i="14"/>
  <c r="S15" i="14"/>
  <c r="P15" i="14"/>
  <c r="M15" i="14"/>
  <c r="J15" i="14"/>
  <c r="G15" i="14"/>
  <c r="D15" i="14"/>
  <c r="T15" i="14" s="1"/>
  <c r="S14" i="14"/>
  <c r="P14" i="14"/>
  <c r="M14" i="14"/>
  <c r="J14" i="14"/>
  <c r="G14" i="14"/>
  <c r="D14" i="14"/>
  <c r="T14" i="14" s="1"/>
  <c r="S13" i="14"/>
  <c r="P13" i="14"/>
  <c r="M13" i="14"/>
  <c r="J13" i="14"/>
  <c r="G13" i="14"/>
  <c r="D13" i="14"/>
  <c r="T13" i="14" s="1"/>
  <c r="D5" i="13" l="1"/>
  <c r="E5" i="13" s="1"/>
  <c r="E8" i="13" l="1"/>
  <c r="E7" i="13"/>
  <c r="E6" i="13"/>
  <c r="B8" i="1"/>
  <c r="D8" i="1"/>
  <c r="E8" i="1"/>
  <c r="B9" i="1"/>
  <c r="C9" i="1"/>
  <c r="F9" i="1"/>
  <c r="B10" i="1"/>
  <c r="B7" i="1"/>
  <c r="J7" i="10"/>
  <c r="F10" i="1" s="1"/>
  <c r="J6" i="10"/>
  <c r="J5" i="10"/>
  <c r="F8" i="1" s="1"/>
  <c r="J4" i="10"/>
  <c r="F7" i="1" s="1"/>
  <c r="J5" i="5"/>
  <c r="J6" i="5"/>
  <c r="D9" i="1" s="1"/>
  <c r="J7" i="5"/>
  <c r="D10" i="1" s="1"/>
  <c r="J4" i="5"/>
  <c r="D7" i="1" s="1"/>
  <c r="J5" i="9"/>
  <c r="J6" i="9"/>
  <c r="E9" i="1" s="1"/>
  <c r="J7" i="9"/>
  <c r="E10" i="1" s="1"/>
  <c r="J4" i="9"/>
  <c r="E7" i="1" s="1"/>
  <c r="J7" i="3"/>
  <c r="C10" i="1" s="1"/>
  <c r="J6" i="3"/>
  <c r="J5" i="3"/>
  <c r="C8" i="1" s="1"/>
  <c r="J4" i="3"/>
  <c r="C7" i="1" s="1"/>
  <c r="J5" i="2"/>
  <c r="J6" i="2"/>
  <c r="J7" i="2"/>
  <c r="J4" i="2"/>
  <c r="G10" i="1" l="1"/>
  <c r="G7" i="1"/>
  <c r="G8" i="1"/>
  <c r="G9" i="1"/>
  <c r="D4" i="10" l="1"/>
  <c r="D4" i="5"/>
  <c r="D4" i="2"/>
  <c r="K4" i="2" s="1"/>
  <c r="D4" i="9"/>
  <c r="D4" i="3"/>
  <c r="D5" i="9"/>
  <c r="D5" i="5"/>
  <c r="D5" i="3"/>
  <c r="D5" i="2"/>
  <c r="D5" i="10"/>
  <c r="D7" i="5"/>
  <c r="D7" i="2"/>
  <c r="D7" i="9"/>
  <c r="D7" i="3"/>
  <c r="D7" i="10"/>
  <c r="D6" i="2"/>
  <c r="D6" i="10"/>
  <c r="D6" i="9"/>
  <c r="D6" i="3"/>
  <c r="D6" i="5"/>
  <c r="Q6" i="1" l="1"/>
  <c r="R6" i="1"/>
  <c r="S6" i="1"/>
  <c r="T6" i="1"/>
  <c r="P6" i="1"/>
  <c r="K6" i="10" l="1"/>
  <c r="K4" i="10"/>
  <c r="A8" i="1"/>
  <c r="A9" i="1"/>
  <c r="A10" i="1"/>
  <c r="A7" i="1"/>
  <c r="K6" i="9"/>
  <c r="K4" i="9"/>
  <c r="K6" i="5"/>
  <c r="K4" i="5"/>
  <c r="K6" i="3"/>
  <c r="K4" i="3"/>
  <c r="K6" i="2"/>
  <c r="K7" i="1" l="1"/>
  <c r="J7" i="1"/>
  <c r="M9" i="1"/>
  <c r="M7" i="1"/>
  <c r="L9" i="1"/>
  <c r="L7" i="1"/>
  <c r="K9" i="1"/>
  <c r="J9" i="1"/>
  <c r="K5" i="10" l="1"/>
  <c r="M8" i="1" s="1"/>
  <c r="K5" i="3"/>
  <c r="J8" i="1" s="1"/>
  <c r="K5" i="9"/>
  <c r="L8" i="1" s="1"/>
  <c r="K5" i="2"/>
  <c r="I8" i="1" s="1"/>
  <c r="K5" i="5"/>
  <c r="K8" i="1" s="1"/>
  <c r="K7" i="5"/>
  <c r="K10" i="1" s="1"/>
  <c r="K7" i="9"/>
  <c r="L10" i="1" s="1"/>
  <c r="K7" i="3"/>
  <c r="J10" i="1" s="1"/>
  <c r="K7" i="10"/>
  <c r="M10" i="1" s="1"/>
  <c r="K7" i="2"/>
  <c r="I10" i="1" s="1"/>
  <c r="I9" i="1"/>
  <c r="I7" i="1"/>
  <c r="T8" i="1" l="1"/>
  <c r="S9" i="1"/>
  <c r="R8" i="1"/>
  <c r="R7" i="1"/>
  <c r="Q10" i="1"/>
  <c r="S7" i="1"/>
  <c r="S8" i="1"/>
  <c r="R9" i="1"/>
  <c r="S10" i="1"/>
  <c r="T9" i="1"/>
  <c r="Q9" i="1"/>
  <c r="Q7" i="1"/>
  <c r="T10" i="1"/>
  <c r="Q8" i="1"/>
  <c r="T7" i="1"/>
  <c r="R10" i="1"/>
  <c r="P7" i="1"/>
  <c r="N10" i="1"/>
  <c r="P10" i="1"/>
  <c r="P9" i="1"/>
  <c r="P8" i="1"/>
  <c r="N7" i="1"/>
  <c r="N9" i="1"/>
  <c r="N8" i="1"/>
  <c r="U7" i="1" l="1"/>
  <c r="U9" i="1"/>
  <c r="U8" i="1"/>
  <c r="U10" i="1"/>
  <c r="V8" i="1" l="1"/>
  <c r="V9" i="1"/>
  <c r="V7" i="1"/>
  <c r="V10" i="1"/>
</calcChain>
</file>

<file path=xl/comments1.xml><?xml version="1.0" encoding="utf-8"?>
<comments xmlns="http://schemas.openxmlformats.org/spreadsheetml/2006/main">
  <authors>
    <author>Jamil, Hasan R</author>
  </authors>
  <commentList>
    <comment ref="N5" authorId="0" shapeId="0">
      <text>
        <r>
          <rPr>
            <sz val="9"/>
            <color indexed="81"/>
            <rFont val="Tahoma"/>
            <charset val="1"/>
          </rPr>
          <t>Non Tech includes cost.  It may include HUB scores depending on project.</t>
        </r>
      </text>
    </comment>
  </commentList>
</comments>
</file>

<file path=xl/sharedStrings.xml><?xml version="1.0" encoding="utf-8"?>
<sst xmlns="http://schemas.openxmlformats.org/spreadsheetml/2006/main" count="126" uniqueCount="53">
  <si>
    <t xml:space="preserve">RESPONDENT SUMMARY </t>
  </si>
  <si>
    <t>Evaluator 1</t>
  </si>
  <si>
    <t>Evaluator 2</t>
  </si>
  <si>
    <t>Evaluator 3</t>
  </si>
  <si>
    <t>Evaluator 4</t>
  </si>
  <si>
    <t>Evaluator 5</t>
  </si>
  <si>
    <t>Criteria 1</t>
  </si>
  <si>
    <t>Criteria 2</t>
  </si>
  <si>
    <t>Criteria 3</t>
  </si>
  <si>
    <t>Criteria 4</t>
  </si>
  <si>
    <t>Criteria 5</t>
  </si>
  <si>
    <t>Criteria 6</t>
  </si>
  <si>
    <t>EVALUATION SUMMARY</t>
  </si>
  <si>
    <t>updated 11/17</t>
  </si>
  <si>
    <t>A Status</t>
  </si>
  <si>
    <t>Jerdon Enterprise</t>
  </si>
  <si>
    <t>Total Team</t>
  </si>
  <si>
    <t>Vaughn</t>
  </si>
  <si>
    <t>Rank of Average</t>
  </si>
  <si>
    <t>Rank</t>
  </si>
  <si>
    <t>Average Total Score</t>
  </si>
  <si>
    <t xml:space="preserve">RFP730-19112 University Drive Sidewalk Repair </t>
  </si>
  <si>
    <t xml:space="preserve">Bidders </t>
  </si>
  <si>
    <t xml:space="preserve">Bidders Amount </t>
  </si>
  <si>
    <t>Lowest cost</t>
  </si>
  <si>
    <t>Score</t>
  </si>
  <si>
    <t>Points</t>
  </si>
  <si>
    <t>NOTE:  Purchasing recommends formula be used due to the cost difference between the highest and lowest bidder.  The vendor amount being evaluated be divided by the lowest bidder and then multipled by the highest score (30%).  The lowest bidder will receive the full 30 percent (Highest Score).</t>
  </si>
  <si>
    <t>Technical</t>
  </si>
  <si>
    <t>NonTech (cost)</t>
  </si>
  <si>
    <t>Non Tech (Cost)</t>
  </si>
  <si>
    <t>RATIO FORMULA:  Points x (Lowest Cost / Bidders Amount)</t>
  </si>
  <si>
    <t>Avg of comm rank per vendor</t>
  </si>
  <si>
    <t xml:space="preserve">University of Houston Evaluation Matrix         
</t>
  </si>
  <si>
    <t>Name</t>
  </si>
  <si>
    <t>Evaluation Due Date</t>
  </si>
  <si>
    <t>5/3/19 @ 3 PM</t>
  </si>
  <si>
    <t xml:space="preserve"> Criteria 1</t>
  </si>
  <si>
    <t xml:space="preserve"> Criteria 2</t>
  </si>
  <si>
    <t xml:space="preserve"> Criteria 3</t>
  </si>
  <si>
    <t xml:space="preserve"> Criteria 4</t>
  </si>
  <si>
    <t xml:space="preserve"> Criteria 5</t>
  </si>
  <si>
    <t xml:space="preserve"> Criteria 6</t>
  </si>
  <si>
    <t>Respondent’s Cost and Delivery Proposal (Section 4.2)
**DO NOT EVALUATE Purchasing will evaluate**</t>
  </si>
  <si>
    <t>Respondent’s qualifications and experience with a focus on exterior improvement construction projects for the University of Houston System (including any component university) or other institutions of higher education (Section 4.3)</t>
  </si>
  <si>
    <t>Respondent’s qualifications and experience of Proposed Construction Team (Section 4.4)</t>
  </si>
  <si>
    <t>Respondent’s construction and execution plan (Section 4.5)</t>
  </si>
  <si>
    <t>Respondent’s project planning and scheduling (Section 4.6)</t>
  </si>
  <si>
    <t>Respondent’s safety management program (Section 4.7)</t>
  </si>
  <si>
    <t>Points (1-5)</t>
  </si>
  <si>
    <t>Total</t>
  </si>
  <si>
    <t>Non-Disclosure:</t>
  </si>
  <si>
    <t>Updated: 6/18</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</si>
</sst>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_(* #,##0_);_(* \(#,##0\);_(* &quot;-&quot;??_);_(@_)"/>
    <numFmt numFmtId="165" formatCode="[$-F800]dddd\,\ mmmm\ dd\,\ yyyy"/>
  </numFmts>
  <fonts count="5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11"/>
      <color rgb="FF006100"/>
      <name val="Calibri"/>
      <family val="2"/>
      <scheme val="minor"/>
    </font>
    <font>
      <sz val="9"/>
      <color indexed="81"/>
      <name val="Tahoma"/>
      <charset val="1"/>
    </font>
    <font>
      <sz val="10"/>
      <color theme="1"/>
      <name val="Arial"/>
      <family val="2"/>
    </font>
    <font>
      <sz val="9"/>
      <color rgb="FFFF0000"/>
      <name val="Arial"/>
      <family val="2"/>
    </font>
    <font>
      <b/>
      <sz val="8"/>
      <name val="Arial"/>
      <family val="2"/>
    </font>
  </fonts>
  <fills count="34">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rgb="FFC6EFCE"/>
      </patternFill>
    </fill>
    <fill>
      <patternFill patternType="solid">
        <fgColor theme="0" tint="-0.14999847407452621"/>
        <bgColor indexed="64"/>
      </patternFill>
    </fill>
    <fill>
      <patternFill patternType="solid">
        <fgColor theme="5" tint="0.39997558519241921"/>
        <bgColor indexed="64"/>
      </patternFill>
    </fill>
    <fill>
      <patternFill patternType="mediumGray">
        <bgColor theme="0"/>
      </patternFill>
    </fill>
    <fill>
      <patternFill patternType="mediumGray"/>
    </fill>
    <fill>
      <patternFill patternType="solid">
        <fgColor theme="5" tint="0.79998168889431442"/>
        <bgColor indexed="64"/>
      </patternFill>
    </fill>
    <fill>
      <patternFill patternType="solid">
        <fgColor theme="0" tint="-0.34998626667073579"/>
        <bgColor indexed="64"/>
      </patternFill>
    </fill>
  </fills>
  <borders count="32">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style="hair">
        <color auto="1"/>
      </top>
      <bottom style="hair">
        <color auto="1"/>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top style="thin">
        <color indexed="64"/>
      </top>
      <bottom/>
      <diagonal/>
    </border>
  </borders>
  <cellStyleXfs count="111">
    <xf numFmtId="0" fontId="0" fillId="0" borderId="0"/>
    <xf numFmtId="44" fontId="18" fillId="0" borderId="0" applyFont="0" applyFill="0" applyBorder="0" applyAlignment="0" applyProtection="0"/>
    <xf numFmtId="0" fontId="18" fillId="0" borderId="0"/>
    <xf numFmtId="0" fontId="15" fillId="0" borderId="0"/>
    <xf numFmtId="0" fontId="15" fillId="0" borderId="0"/>
    <xf numFmtId="0" fontId="18" fillId="2" borderId="1" applyNumberFormat="0" applyFont="0" applyAlignment="0" applyProtection="0"/>
    <xf numFmtId="0" fontId="20" fillId="3"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6" borderId="0" applyNumberFormat="0" applyBorder="0" applyAlignment="0" applyProtection="0"/>
    <xf numFmtId="0" fontId="20" fillId="9" borderId="0" applyNumberFormat="0" applyBorder="0" applyAlignment="0" applyProtection="0"/>
    <xf numFmtId="0" fontId="20" fillId="12"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20" borderId="0" applyNumberFormat="0" applyBorder="0" applyAlignment="0" applyProtection="0"/>
    <xf numFmtId="0" fontId="22" fillId="4" borderId="0" applyNumberFormat="0" applyBorder="0" applyAlignment="0" applyProtection="0"/>
    <xf numFmtId="0" fontId="23" fillId="21" borderId="2" applyNumberFormat="0" applyAlignment="0" applyProtection="0"/>
    <xf numFmtId="0" fontId="24" fillId="22" borderId="3" applyNumberFormat="0" applyAlignment="0" applyProtection="0"/>
    <xf numFmtId="0" fontId="25" fillId="0" borderId="0" applyNumberFormat="0" applyFill="0" applyBorder="0" applyAlignment="0" applyProtection="0"/>
    <xf numFmtId="0" fontId="26" fillId="5" borderId="0" applyNumberFormat="0" applyBorder="0" applyAlignment="0" applyProtection="0"/>
    <xf numFmtId="0" fontId="27" fillId="0" borderId="4" applyNumberFormat="0" applyFill="0" applyAlignment="0" applyProtection="0"/>
    <xf numFmtId="0" fontId="28" fillId="0" borderId="5" applyNumberFormat="0" applyFill="0" applyAlignment="0" applyProtection="0"/>
    <xf numFmtId="0" fontId="29" fillId="0" borderId="6" applyNumberFormat="0" applyFill="0" applyAlignment="0" applyProtection="0"/>
    <xf numFmtId="0" fontId="29" fillId="0" borderId="0" applyNumberFormat="0" applyFill="0" applyBorder="0" applyAlignment="0" applyProtection="0"/>
    <xf numFmtId="0" fontId="30" fillId="8" borderId="2" applyNumberFormat="0" applyAlignment="0" applyProtection="0"/>
    <xf numFmtId="0" fontId="31" fillId="0" borderId="7" applyNumberFormat="0" applyFill="0" applyAlignment="0" applyProtection="0"/>
    <xf numFmtId="0" fontId="32" fillId="23" borderId="0" applyNumberFormat="0" applyBorder="0" applyAlignment="0" applyProtection="0"/>
    <xf numFmtId="0" fontId="19" fillId="2" borderId="1" applyNumberFormat="0" applyFont="0" applyAlignment="0" applyProtection="0"/>
    <xf numFmtId="0" fontId="33" fillId="21" borderId="8" applyNumberFormat="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0" applyNumberFormat="0" applyFill="0" applyBorder="0" applyAlignment="0" applyProtection="0"/>
    <xf numFmtId="0" fontId="14" fillId="0" borderId="0"/>
    <xf numFmtId="0" fontId="20" fillId="3"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6" borderId="0" applyNumberFormat="0" applyBorder="0" applyAlignment="0" applyProtection="0"/>
    <xf numFmtId="0" fontId="20" fillId="9" borderId="0" applyNumberFormat="0" applyBorder="0" applyAlignment="0" applyProtection="0"/>
    <xf numFmtId="0" fontId="20" fillId="12"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20" borderId="0" applyNumberFormat="0" applyBorder="0" applyAlignment="0" applyProtection="0"/>
    <xf numFmtId="0" fontId="22" fillId="4" borderId="0" applyNumberFormat="0" applyBorder="0" applyAlignment="0" applyProtection="0"/>
    <xf numFmtId="0" fontId="23" fillId="21" borderId="2" applyNumberFormat="0" applyAlignment="0" applyProtection="0"/>
    <xf numFmtId="0" fontId="24" fillId="22" borderId="3" applyNumberFormat="0" applyAlignment="0" applyProtection="0"/>
    <xf numFmtId="0" fontId="25" fillId="0" borderId="0" applyNumberFormat="0" applyFill="0" applyBorder="0" applyAlignment="0" applyProtection="0"/>
    <xf numFmtId="0" fontId="26" fillId="5" borderId="0" applyNumberFormat="0" applyBorder="0" applyAlignment="0" applyProtection="0"/>
    <xf numFmtId="0" fontId="27" fillId="0" borderId="4" applyNumberFormat="0" applyFill="0" applyAlignment="0" applyProtection="0"/>
    <xf numFmtId="0" fontId="28" fillId="0" borderId="5" applyNumberFormat="0" applyFill="0" applyAlignment="0" applyProtection="0"/>
    <xf numFmtId="0" fontId="29" fillId="0" borderId="6" applyNumberFormat="0" applyFill="0" applyAlignment="0" applyProtection="0"/>
    <xf numFmtId="0" fontId="29" fillId="0" borderId="0" applyNumberFormat="0" applyFill="0" applyBorder="0" applyAlignment="0" applyProtection="0"/>
    <xf numFmtId="0" fontId="30" fillId="8" borderId="2" applyNumberFormat="0" applyAlignment="0" applyProtection="0"/>
    <xf numFmtId="0" fontId="31" fillId="0" borderId="7" applyNumberFormat="0" applyFill="0" applyAlignment="0" applyProtection="0"/>
    <xf numFmtId="0" fontId="32" fillId="23" borderId="0" applyNumberFormat="0" applyBorder="0" applyAlignment="0" applyProtection="0"/>
    <xf numFmtId="0" fontId="33" fillId="21" borderId="8" applyNumberFormat="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0" applyNumberFormat="0" applyFill="0" applyBorder="0" applyAlignment="0" applyProtection="0"/>
    <xf numFmtId="0" fontId="18" fillId="0" borderId="0"/>
    <xf numFmtId="0" fontId="18" fillId="2" borderId="1" applyNumberFormat="0" applyFont="0" applyAlignment="0" applyProtection="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18" fillId="0" borderId="0"/>
    <xf numFmtId="0" fontId="18" fillId="2" borderId="1" applyNumberFormat="0" applyFont="0" applyAlignment="0" applyProtection="0"/>
    <xf numFmtId="0" fontId="6" fillId="0" borderId="0"/>
    <xf numFmtId="0" fontId="47" fillId="27" borderId="0" applyNumberFormat="0" applyBorder="0" applyAlignment="0" applyProtection="0"/>
    <xf numFmtId="0" fontId="5" fillId="0" borderId="0"/>
    <xf numFmtId="0" fontId="5" fillId="0" borderId="0"/>
    <xf numFmtId="0" fontId="4" fillId="0" borderId="0"/>
    <xf numFmtId="0" fontId="4" fillId="0" borderId="0"/>
    <xf numFmtId="44" fontId="19" fillId="0" borderId="0" applyFont="0" applyFill="0" applyBorder="0" applyAlignment="0" applyProtection="0"/>
    <xf numFmtId="0" fontId="3" fillId="0" borderId="0"/>
    <xf numFmtId="43" fontId="18" fillId="0" borderId="0" applyFont="0" applyFill="0" applyBorder="0" applyAlignment="0" applyProtection="0"/>
    <xf numFmtId="0" fontId="2" fillId="0" borderId="0"/>
    <xf numFmtId="0" fontId="1" fillId="0" borderId="0"/>
  </cellStyleXfs>
  <cellXfs count="116">
    <xf numFmtId="0" fontId="0" fillId="0" borderId="0" xfId="0"/>
    <xf numFmtId="0" fontId="0" fillId="0" borderId="0" xfId="0" applyBorder="1"/>
    <xf numFmtId="0" fontId="16" fillId="0" borderId="0" xfId="0" applyFont="1" applyBorder="1" applyAlignment="1"/>
    <xf numFmtId="0" fontId="0" fillId="0" borderId="0" xfId="0" applyBorder="1"/>
    <xf numFmtId="0" fontId="16" fillId="0" borderId="0" xfId="0" applyFont="1" applyBorder="1" applyAlignment="1"/>
    <xf numFmtId="0" fontId="0" fillId="0" borderId="0" xfId="0"/>
    <xf numFmtId="0" fontId="18" fillId="0" borderId="0" xfId="0" applyFont="1"/>
    <xf numFmtId="0" fontId="0" fillId="0" borderId="0" xfId="0"/>
    <xf numFmtId="0" fontId="16" fillId="0" borderId="0" xfId="0" applyFont="1" applyBorder="1" applyAlignment="1">
      <alignment horizontal="left"/>
    </xf>
    <xf numFmtId="0" fontId="40" fillId="0" borderId="0" xfId="0" applyFont="1" applyBorder="1" applyAlignment="1">
      <alignment horizontal="left"/>
    </xf>
    <xf numFmtId="0" fontId="40" fillId="26" borderId="0" xfId="0" applyFont="1" applyFill="1" applyAlignment="1"/>
    <xf numFmtId="0" fontId="41" fillId="26" borderId="0" xfId="0" applyFont="1" applyFill="1"/>
    <xf numFmtId="0" fontId="16" fillId="26" borderId="0" xfId="0" applyFont="1" applyFill="1" applyAlignment="1"/>
    <xf numFmtId="0" fontId="17" fillId="26" borderId="0" xfId="0" applyFont="1" applyFill="1"/>
    <xf numFmtId="0" fontId="41" fillId="26" borderId="0" xfId="0" applyFont="1" applyFill="1" applyBorder="1"/>
    <xf numFmtId="0" fontId="17" fillId="26" borderId="0" xfId="0" applyFont="1" applyFill="1" applyBorder="1"/>
    <xf numFmtId="0" fontId="16" fillId="26" borderId="0" xfId="0" applyFont="1" applyFill="1"/>
    <xf numFmtId="0" fontId="16" fillId="26" borderId="0" xfId="0" applyFont="1" applyFill="1" applyBorder="1" applyAlignment="1">
      <alignment horizontal="left" vertical="center"/>
    </xf>
    <xf numFmtId="0" fontId="16" fillId="26" borderId="0" xfId="0" applyFont="1" applyFill="1" applyBorder="1" applyAlignment="1">
      <alignment horizontal="right" textRotation="90" wrapText="1"/>
    </xf>
    <xf numFmtId="0" fontId="16" fillId="26" borderId="0" xfId="0" applyFont="1" applyFill="1" applyAlignment="1">
      <alignment horizontal="center" vertical="center"/>
    </xf>
    <xf numFmtId="4" fontId="17" fillId="26" borderId="11" xfId="0" applyNumberFormat="1" applyFont="1" applyFill="1" applyBorder="1" applyAlignment="1">
      <alignment horizontal="right"/>
    </xf>
    <xf numFmtId="4" fontId="17" fillId="26" borderId="12" xfId="0" applyNumberFormat="1" applyFont="1" applyFill="1" applyBorder="1" applyAlignment="1">
      <alignment horizontal="right"/>
    </xf>
    <xf numFmtId="0" fontId="17" fillId="26" borderId="11" xfId="0" applyFont="1" applyFill="1" applyBorder="1" applyAlignment="1">
      <alignment horizontal="right"/>
    </xf>
    <xf numFmtId="0" fontId="17" fillId="26" borderId="11" xfId="0" applyFont="1" applyFill="1" applyBorder="1" applyAlignment="1">
      <alignment horizontal="left"/>
    </xf>
    <xf numFmtId="0" fontId="42" fillId="26" borderId="0" xfId="0" applyFont="1" applyFill="1"/>
    <xf numFmtId="0" fontId="38" fillId="25" borderId="13" xfId="0" applyFont="1" applyFill="1" applyBorder="1" applyAlignment="1">
      <alignment horizontal="right"/>
    </xf>
    <xf numFmtId="0" fontId="18" fillId="0" borderId="0" xfId="98" applyFont="1"/>
    <xf numFmtId="0" fontId="44" fillId="0" borderId="10" xfId="100" applyFont="1" applyBorder="1" applyAlignment="1">
      <alignment horizontal="right"/>
    </xf>
    <xf numFmtId="0" fontId="46" fillId="0" borderId="10" xfId="100" applyFont="1" applyFill="1" applyBorder="1" applyAlignment="1">
      <alignment horizontal="right"/>
    </xf>
    <xf numFmtId="0" fontId="44" fillId="0" borderId="10" xfId="100" applyFont="1" applyBorder="1" applyAlignment="1">
      <alignment horizontal="right"/>
    </xf>
    <xf numFmtId="0" fontId="45" fillId="0" borderId="0" xfId="98" applyFont="1" applyFill="1" applyBorder="1"/>
    <xf numFmtId="0" fontId="18" fillId="0" borderId="0" xfId="98" applyFont="1"/>
    <xf numFmtId="0" fontId="44" fillId="0" borderId="10" xfId="100" applyFont="1" applyBorder="1" applyAlignment="1">
      <alignment horizontal="right"/>
    </xf>
    <xf numFmtId="0" fontId="45" fillId="0" borderId="0" xfId="98" applyFont="1" applyFill="1" applyBorder="1"/>
    <xf numFmtId="0" fontId="18" fillId="0" borderId="0" xfId="98" applyFont="1"/>
    <xf numFmtId="0" fontId="44" fillId="0" borderId="10" xfId="100" applyFont="1" applyBorder="1" applyAlignment="1">
      <alignment horizontal="right"/>
    </xf>
    <xf numFmtId="0" fontId="46" fillId="0" borderId="10" xfId="100" applyFont="1" applyFill="1" applyBorder="1" applyAlignment="1">
      <alignment horizontal="right"/>
    </xf>
    <xf numFmtId="0" fontId="45" fillId="0" borderId="0" xfId="98" applyFont="1" applyFill="1" applyBorder="1"/>
    <xf numFmtId="0" fontId="47" fillId="27" borderId="13" xfId="101" applyBorder="1" applyAlignment="1">
      <alignment horizontal="right"/>
    </xf>
    <xf numFmtId="2" fontId="18" fillId="0" borderId="0" xfId="98" applyNumberFormat="1" applyFont="1"/>
    <xf numFmtId="0" fontId="37" fillId="25" borderId="14" xfId="0" applyFont="1" applyFill="1" applyBorder="1" applyAlignment="1">
      <alignment horizontal="right" textRotation="90" wrapText="1"/>
    </xf>
    <xf numFmtId="2" fontId="45" fillId="0" borderId="0" xfId="98" applyNumberFormat="1" applyFont="1" applyFill="1" applyBorder="1"/>
    <xf numFmtId="0" fontId="17" fillId="26" borderId="0" xfId="0" applyFont="1" applyFill="1" applyAlignment="1">
      <alignment horizontal="right"/>
    </xf>
    <xf numFmtId="0" fontId="18" fillId="0" borderId="0" xfId="98" applyFont="1"/>
    <xf numFmtId="0" fontId="18" fillId="0" borderId="0" xfId="98" applyFont="1"/>
    <xf numFmtId="0" fontId="44" fillId="0" borderId="0" xfId="98" applyFont="1" applyAlignment="1"/>
    <xf numFmtId="0" fontId="40" fillId="26" borderId="0" xfId="0" applyFont="1" applyFill="1" applyAlignment="1">
      <alignment horizontal="right"/>
    </xf>
    <xf numFmtId="2" fontId="0" fillId="0" borderId="0" xfId="0" applyNumberFormat="1"/>
    <xf numFmtId="0" fontId="45" fillId="0" borderId="0" xfId="0" applyFont="1"/>
    <xf numFmtId="0" fontId="41" fillId="26" borderId="0" xfId="0" applyFont="1" applyFill="1" applyAlignment="1">
      <alignment horizontal="right"/>
    </xf>
    <xf numFmtId="0" fontId="17" fillId="26" borderId="11" xfId="0" applyFont="1" applyFill="1" applyBorder="1"/>
    <xf numFmtId="0" fontId="17" fillId="26" borderId="12" xfId="0" applyFont="1" applyFill="1" applyBorder="1"/>
    <xf numFmtId="0" fontId="17" fillId="26" borderId="12" xfId="0" applyFont="1" applyFill="1" applyBorder="1" applyAlignment="1">
      <alignment horizontal="right"/>
    </xf>
    <xf numFmtId="0" fontId="16" fillId="26" borderId="14" xfId="0" applyFont="1" applyFill="1" applyBorder="1" applyAlignment="1">
      <alignment horizontal="right" textRotation="90" wrapText="1"/>
    </xf>
    <xf numFmtId="4" fontId="17" fillId="26" borderId="13" xfId="0" applyNumberFormat="1" applyFont="1" applyFill="1" applyBorder="1" applyAlignment="1">
      <alignment horizontal="right"/>
    </xf>
    <xf numFmtId="4" fontId="17" fillId="26" borderId="22" xfId="0" applyNumberFormat="1" applyFont="1" applyFill="1" applyBorder="1" applyAlignment="1">
      <alignment horizontal="right"/>
    </xf>
    <xf numFmtId="0" fontId="17" fillId="26" borderId="13" xfId="0" applyFont="1" applyFill="1" applyBorder="1" applyAlignment="1">
      <alignment horizontal="right"/>
    </xf>
    <xf numFmtId="0" fontId="17" fillId="26" borderId="22" xfId="0" applyFont="1" applyFill="1" applyBorder="1" applyAlignment="1">
      <alignment horizontal="right"/>
    </xf>
    <xf numFmtId="0" fontId="44" fillId="0" borderId="21" xfId="98" applyFont="1" applyBorder="1" applyAlignment="1">
      <alignment vertical="center"/>
    </xf>
    <xf numFmtId="0" fontId="0" fillId="0" borderId="0" xfId="0" applyFill="1"/>
    <xf numFmtId="44" fontId="39" fillId="24" borderId="0" xfId="106" applyFont="1" applyFill="1"/>
    <xf numFmtId="0" fontId="18" fillId="26" borderId="0" xfId="98" applyFont="1" applyFill="1"/>
    <xf numFmtId="0" fontId="16" fillId="0" borderId="0" xfId="98" applyFont="1" applyFill="1"/>
    <xf numFmtId="0" fontId="17" fillId="26" borderId="0" xfId="98" applyFont="1" applyFill="1"/>
    <xf numFmtId="0" fontId="49" fillId="0" borderId="0" xfId="110" applyFont="1" applyFill="1" applyBorder="1" applyAlignment="1"/>
    <xf numFmtId="0" fontId="49" fillId="26" borderId="0" xfId="110" applyFont="1" applyFill="1" applyBorder="1" applyAlignment="1"/>
    <xf numFmtId="0" fontId="43" fillId="26" borderId="0" xfId="110" applyFont="1" applyFill="1" applyBorder="1" applyAlignment="1"/>
    <xf numFmtId="0" fontId="18" fillId="26" borderId="0" xfId="98" applyFont="1" applyFill="1" applyAlignment="1">
      <alignment horizontal="center"/>
    </xf>
    <xf numFmtId="0" fontId="51" fillId="26" borderId="0" xfId="98" applyFont="1" applyFill="1" applyAlignment="1">
      <alignment wrapText="1"/>
    </xf>
    <xf numFmtId="0" fontId="51" fillId="26" borderId="26" xfId="98" applyFont="1" applyFill="1" applyBorder="1" applyAlignment="1">
      <alignment horizontal="right" wrapText="1"/>
    </xf>
    <xf numFmtId="0" fontId="51" fillId="26" borderId="0" xfId="98" applyFont="1" applyFill="1" applyBorder="1" applyAlignment="1">
      <alignment horizontal="right" wrapText="1"/>
    </xf>
    <xf numFmtId="0" fontId="51" fillId="26" borderId="27" xfId="98" applyFont="1" applyFill="1" applyBorder="1" applyAlignment="1">
      <alignment horizontal="right" wrapText="1"/>
    </xf>
    <xf numFmtId="0" fontId="51" fillId="29" borderId="28" xfId="98" applyFont="1" applyFill="1" applyBorder="1" applyAlignment="1">
      <alignment horizontal="right" wrapText="1"/>
    </xf>
    <xf numFmtId="0" fontId="51" fillId="26" borderId="0" xfId="98" applyFont="1" applyFill="1" applyAlignment="1">
      <alignment horizontal="center" wrapText="1"/>
    </xf>
    <xf numFmtId="0" fontId="18" fillId="24" borderId="29" xfId="98" applyFont="1" applyFill="1" applyBorder="1"/>
    <xf numFmtId="0" fontId="18" fillId="31" borderId="27" xfId="98" applyFont="1" applyFill="1" applyBorder="1"/>
    <xf numFmtId="0" fontId="46" fillId="32" borderId="30" xfId="98" applyFont="1" applyFill="1" applyBorder="1"/>
    <xf numFmtId="0" fontId="18" fillId="33" borderId="31" xfId="98" applyFont="1" applyFill="1" applyBorder="1"/>
    <xf numFmtId="0" fontId="18" fillId="33" borderId="0" xfId="98" applyFont="1" applyFill="1" applyBorder="1"/>
    <xf numFmtId="0" fontId="18" fillId="26" borderId="10" xfId="98" applyFont="1" applyFill="1" applyBorder="1"/>
    <xf numFmtId="0" fontId="46" fillId="26" borderId="0" xfId="98" applyFont="1" applyFill="1"/>
    <xf numFmtId="0" fontId="18" fillId="26" borderId="0" xfId="98" applyFont="1" applyFill="1" applyAlignment="1">
      <alignment wrapText="1"/>
    </xf>
    <xf numFmtId="0" fontId="1" fillId="26" borderId="0" xfId="110" applyFill="1"/>
    <xf numFmtId="0" fontId="42" fillId="26" borderId="0" xfId="98" applyFont="1" applyFill="1"/>
    <xf numFmtId="0" fontId="44" fillId="0" borderId="0" xfId="98" applyFont="1" applyAlignment="1">
      <alignment horizontal="left"/>
    </xf>
    <xf numFmtId="0" fontId="43" fillId="0" borderId="10" xfId="100" applyFont="1" applyBorder="1" applyAlignment="1">
      <alignment horizontal="center"/>
    </xf>
    <xf numFmtId="1" fontId="18" fillId="0" borderId="23" xfId="1" applyNumberFormat="1" applyFont="1" applyBorder="1" applyAlignment="1">
      <alignment horizontal="center" vertical="center"/>
    </xf>
    <xf numFmtId="1" fontId="18" fillId="0" borderId="0" xfId="1" applyNumberFormat="1" applyFont="1" applyAlignment="1">
      <alignment horizontal="center" vertical="center"/>
    </xf>
    <xf numFmtId="44" fontId="39" fillId="0" borderId="23" xfId="106" applyFont="1" applyBorder="1" applyAlignment="1">
      <alignment horizontal="center" vertical="center"/>
    </xf>
    <xf numFmtId="44" fontId="39" fillId="0" borderId="0" xfId="106" applyFont="1" applyAlignment="1">
      <alignment horizontal="center" vertical="center"/>
    </xf>
    <xf numFmtId="0" fontId="44" fillId="24" borderId="21" xfId="98" applyFont="1" applyFill="1" applyBorder="1" applyAlignment="1">
      <alignment horizontal="left" vertical="center"/>
    </xf>
    <xf numFmtId="0" fontId="0" fillId="24" borderId="0" xfId="0" applyFill="1" applyAlignment="1">
      <alignment horizontal="left" wrapText="1"/>
    </xf>
    <xf numFmtId="164" fontId="43" fillId="25" borderId="20" xfId="108" applyNumberFormat="1" applyFont="1" applyFill="1" applyBorder="1" applyAlignment="1">
      <alignment horizontal="left" vertical="center" wrapText="1"/>
    </xf>
    <xf numFmtId="164" fontId="43" fillId="25" borderId="18" xfId="108" applyNumberFormat="1" applyFont="1" applyFill="1" applyBorder="1" applyAlignment="1">
      <alignment horizontal="left" vertical="center" wrapText="1"/>
    </xf>
    <xf numFmtId="164" fontId="43" fillId="25" borderId="16" xfId="108" applyNumberFormat="1" applyFont="1" applyFill="1" applyBorder="1" applyAlignment="1">
      <alignment horizontal="left" vertical="center" wrapText="1"/>
    </xf>
    <xf numFmtId="164" fontId="43" fillId="25" borderId="20" xfId="108" applyNumberFormat="1" applyFont="1" applyFill="1" applyBorder="1" applyAlignment="1">
      <alignment horizontal="right" vertical="center" wrapText="1"/>
    </xf>
    <xf numFmtId="164" fontId="43" fillId="25" borderId="18" xfId="108" applyNumberFormat="1" applyFont="1" applyFill="1" applyBorder="1" applyAlignment="1">
      <alignment horizontal="right" vertical="center" wrapText="1"/>
    </xf>
    <xf numFmtId="164" fontId="43" fillId="25" borderId="16" xfId="108" applyNumberFormat="1" applyFont="1" applyFill="1" applyBorder="1" applyAlignment="1">
      <alignment horizontal="right" vertical="center" wrapText="1"/>
    </xf>
    <xf numFmtId="164" fontId="43" fillId="25" borderId="19" xfId="108" applyNumberFormat="1" applyFont="1" applyFill="1" applyBorder="1" applyAlignment="1">
      <alignment horizontal="right" vertical="center" wrapText="1"/>
    </xf>
    <xf numFmtId="164" fontId="43" fillId="25" borderId="17" xfId="108" applyNumberFormat="1" applyFont="1" applyFill="1" applyBorder="1" applyAlignment="1">
      <alignment horizontal="right" vertical="center" wrapText="1"/>
    </xf>
    <xf numFmtId="164" fontId="43" fillId="25" borderId="15" xfId="108" applyNumberFormat="1" applyFont="1" applyFill="1" applyBorder="1" applyAlignment="1">
      <alignment horizontal="right" vertical="center" wrapText="1"/>
    </xf>
    <xf numFmtId="0" fontId="40" fillId="0" borderId="0" xfId="0" applyFont="1" applyFill="1" applyAlignment="1">
      <alignment horizontal="left"/>
    </xf>
    <xf numFmtId="0" fontId="40" fillId="26" borderId="0" xfId="0" applyFont="1" applyFill="1" applyAlignment="1">
      <alignment horizontal="right"/>
    </xf>
    <xf numFmtId="0" fontId="18" fillId="30" borderId="0" xfId="98" applyFont="1" applyFill="1" applyBorder="1" applyAlignment="1">
      <alignment horizontal="center" vertical="center"/>
    </xf>
    <xf numFmtId="0" fontId="44" fillId="28" borderId="24" xfId="98" applyFont="1" applyFill="1" applyBorder="1" applyAlignment="1">
      <alignment horizontal="left"/>
    </xf>
    <xf numFmtId="0" fontId="44" fillId="28" borderId="23" xfId="98" applyFont="1" applyFill="1" applyBorder="1" applyAlignment="1">
      <alignment horizontal="left"/>
    </xf>
    <xf numFmtId="0" fontId="44" fillId="28" borderId="25" xfId="98" applyFont="1" applyFill="1" applyBorder="1" applyAlignment="1">
      <alignment horizontal="left"/>
    </xf>
    <xf numFmtId="0" fontId="50" fillId="26" borderId="24" xfId="98" applyFont="1" applyFill="1" applyBorder="1" applyAlignment="1">
      <alignment horizontal="left" vertical="top" wrapText="1"/>
    </xf>
    <xf numFmtId="0" fontId="50" fillId="26" borderId="23" xfId="98" applyFont="1" applyFill="1" applyBorder="1" applyAlignment="1">
      <alignment horizontal="left" vertical="top" wrapText="1"/>
    </xf>
    <xf numFmtId="0" fontId="50" fillId="26" borderId="25" xfId="98" applyFont="1" applyFill="1" applyBorder="1" applyAlignment="1">
      <alignment horizontal="left" vertical="top" wrapText="1"/>
    </xf>
    <xf numFmtId="0" fontId="39" fillId="26" borderId="24" xfId="98" applyFont="1" applyFill="1" applyBorder="1" applyAlignment="1">
      <alignment horizontal="left" vertical="top" wrapText="1"/>
    </xf>
    <xf numFmtId="0" fontId="39" fillId="26" borderId="23" xfId="98" applyFont="1" applyFill="1" applyBorder="1" applyAlignment="1">
      <alignment horizontal="left" vertical="top" wrapText="1"/>
    </xf>
    <xf numFmtId="0" fontId="39" fillId="26" borderId="25" xfId="98" applyFont="1" applyFill="1" applyBorder="1" applyAlignment="1">
      <alignment horizontal="left" vertical="top" wrapText="1"/>
    </xf>
    <xf numFmtId="0" fontId="16" fillId="26" borderId="0" xfId="98" applyFont="1" applyFill="1" applyAlignment="1">
      <alignment horizontal="left" wrapText="1"/>
    </xf>
    <xf numFmtId="0" fontId="18" fillId="24" borderId="0" xfId="110" applyFont="1" applyFill="1" applyBorder="1" applyAlignment="1">
      <alignment horizontal="center"/>
    </xf>
    <xf numFmtId="165" fontId="49" fillId="0" borderId="0" xfId="110" applyNumberFormat="1" applyFont="1" applyFill="1" applyBorder="1" applyAlignment="1">
      <alignment horizontal="center"/>
    </xf>
  </cellXfs>
  <cellStyles count="111">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omma 2" xfId="108"/>
    <cellStyle name="Currency" xfId="106" builtinId="4"/>
    <cellStyle name="Currency 2" xfId="1"/>
    <cellStyle name="Explanatory Text 2" xfId="75"/>
    <cellStyle name="Explanatory Text 3" xfId="33"/>
    <cellStyle name="Good" xfId="101" builtinId="26"/>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Input 2" xfId="81"/>
    <cellStyle name="Input 3" xfId="39"/>
    <cellStyle name="Linked Cell 2" xfId="82"/>
    <cellStyle name="Linked Cell 3" xfId="40"/>
    <cellStyle name="Neutral 2" xfId="83"/>
    <cellStyle name="Neutral 3" xfId="41"/>
    <cellStyle name="Normal" xfId="0" builtinId="0"/>
    <cellStyle name="Normal 2" xfId="2"/>
    <cellStyle name="Normal 3" xfId="3"/>
    <cellStyle name="Normal 3 2" xfId="88"/>
    <cellStyle name="Normal 3 3" xfId="97"/>
    <cellStyle name="Normal 3 3 2" xfId="109"/>
    <cellStyle name="Normal 3 4" xfId="107"/>
    <cellStyle name="Normal 4" xfId="4"/>
    <cellStyle name="Normal 4 10" xfId="100"/>
    <cellStyle name="Normal 4 11" xfId="103"/>
    <cellStyle name="Normal 4 12" xfId="105"/>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102"/>
    <cellStyle name="Normal 7" xfId="104"/>
    <cellStyle name="Normal 8" xfId="110"/>
    <cellStyle name="Note 2" xfId="5"/>
    <cellStyle name="Note 3" xfId="89"/>
    <cellStyle name="Note 4" xfId="42"/>
    <cellStyle name="Note 4 2" xfId="99"/>
    <cellStyle name="Output 2" xfId="84"/>
    <cellStyle name="Output 3" xfId="43"/>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4</xdr:col>
      <xdr:colOff>190500</xdr:colOff>
      <xdr:row>2</xdr:row>
      <xdr:rowOff>19050</xdr:rowOff>
    </xdr:from>
    <xdr:ext cx="3204916" cy="1094723"/>
    <xdr:sp macro="" textlink="">
      <xdr:nvSpPr>
        <xdr:cNvPr id="2" name="TextBox 1"/>
        <xdr:cNvSpPr txBox="1"/>
      </xdr:nvSpPr>
      <xdr:spPr>
        <a:xfrm>
          <a:off x="3305175" y="419100"/>
          <a:ext cx="3204916" cy="1094723"/>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900" b="1" i="0" u="none" strike="noStrike">
              <a:solidFill>
                <a:srgbClr val="FF0000"/>
              </a:solidFill>
              <a:effectLst/>
              <a:latin typeface="Arial" panose="020B0604020202020204" pitchFamily="34" charset="0"/>
              <a:ea typeface="+mn-ea"/>
              <a:cs typeface="Arial" panose="020B0604020202020204" pitchFamily="34" charset="0"/>
            </a:rPr>
            <a:t>Review</a:t>
          </a:r>
          <a:r>
            <a:rPr lang="en-US" sz="900" b="1" i="0" u="none" strike="noStrike" baseline="0">
              <a:solidFill>
                <a:srgbClr val="FF0000"/>
              </a:solidFill>
              <a:effectLst/>
              <a:latin typeface="Arial" panose="020B0604020202020204" pitchFamily="34" charset="0"/>
              <a:ea typeface="+mn-ea"/>
              <a:cs typeface="Arial" panose="020B0604020202020204" pitchFamily="34" charset="0"/>
            </a:rPr>
            <a:t> Non-Disclosure before evaluating.</a:t>
          </a:r>
        </a:p>
        <a:p>
          <a:r>
            <a:rPr lang="en-US" sz="900" b="1" i="0" u="none" strike="noStrike" baseline="0">
              <a:solidFill>
                <a:srgbClr val="FF0000"/>
              </a:solidFill>
              <a:effectLst/>
              <a:latin typeface="Arial" panose="020B0604020202020204" pitchFamily="34" charset="0"/>
              <a:ea typeface="+mn-ea"/>
              <a:cs typeface="Arial" panose="020B0604020202020204" pitchFamily="34" charset="0"/>
            </a:rPr>
            <a:t>Enter points based on key below:</a:t>
          </a:r>
        </a:p>
        <a:p>
          <a:endParaRPr lang="en-US" sz="1000" b="1" i="0" u="none" strike="noStrike">
            <a:solidFill>
              <a:srgbClr val="FF0000"/>
            </a:solidFill>
            <a:effectLst/>
            <a:latin typeface="Arial" panose="020B0604020202020204" pitchFamily="34" charset="0"/>
            <a:ea typeface="+mn-ea"/>
            <a:cs typeface="Arial" panose="020B0604020202020204" pitchFamily="34" charset="0"/>
          </a:endParaRPr>
        </a:p>
        <a:p>
          <a:r>
            <a:rPr lang="en-US" sz="800" b="0" i="0" u="none" strike="noStrike">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3.4 to 2.5 = Meets minimal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1.4 to 1.0 = Addresses part of minimal requirements</a:t>
          </a:r>
        </a:p>
      </xdr:txBody>
    </xdr:sp>
    <xdr:clientData/>
  </xdr:oneCellAnchor>
  <xdr:oneCellAnchor>
    <xdr:from>
      <xdr:col>0</xdr:col>
      <xdr:colOff>9525</xdr:colOff>
      <xdr:row>20</xdr:row>
      <xdr:rowOff>9525</xdr:rowOff>
    </xdr:from>
    <xdr:ext cx="6800850" cy="3533775"/>
    <xdr:sp macro="" textlink="">
      <xdr:nvSpPr>
        <xdr:cNvPr id="3" name="TextBox 2"/>
        <xdr:cNvSpPr txBox="1"/>
      </xdr:nvSpPr>
      <xdr:spPr>
        <a:xfrm>
          <a:off x="9525" y="4733925"/>
          <a:ext cx="6800850" cy="353377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r>
            <a:rPr lang="en-US" sz="800">
              <a:solidFill>
                <a:schemeClr val="tx1"/>
              </a:solidFill>
              <a:effectLst/>
              <a:latin typeface="Arial" panose="020B0604020202020204" pitchFamily="34" charset="0"/>
              <a:ea typeface="+mn-ea"/>
              <a:cs typeface="Arial" panose="020B0604020202020204" pitchFamily="34" charset="0"/>
            </a:rPr>
            <a:t>--By receipt of the Non-Disclosure Statement below, you have acknowledged and will not divulge any information concerning this submittal / evaluation to anyone who is not part of the committee.</a:t>
          </a:r>
        </a:p>
        <a:p>
          <a:pPr lvl="0"/>
          <a:r>
            <a:rPr lang="en-US" sz="800">
              <a:solidFill>
                <a:schemeClr val="tx1"/>
              </a:solidFill>
              <a:effectLst/>
              <a:latin typeface="Arial" panose="020B0604020202020204" pitchFamily="34" charset="0"/>
              <a:ea typeface="+mn-ea"/>
              <a:cs typeface="Arial" panose="020B0604020202020204" pitchFamily="34" charset="0"/>
            </a:rPr>
            <a:t>--Scores are not divulged between team members during the evaluation period. Total score / summary sheet will be distributed among team members after the evaluation completion date.</a:t>
          </a:r>
        </a:p>
        <a:p>
          <a:pPr lvl="0"/>
          <a:r>
            <a:rPr lang="en-US" sz="800">
              <a:solidFill>
                <a:schemeClr val="tx1"/>
              </a:solidFill>
              <a:effectLst/>
              <a:latin typeface="Arial" panose="020B0604020202020204" pitchFamily="34" charset="0"/>
              <a:ea typeface="+mn-ea"/>
              <a:cs typeface="Arial" panose="020B0604020202020204" pitchFamily="34" charset="0"/>
            </a:rPr>
            <a:t>--Evaluate submittals independently and impartially.</a:t>
          </a:r>
        </a:p>
        <a:p>
          <a:pPr lvl="0"/>
          <a:r>
            <a:rPr lang="en-US" sz="800">
              <a:solidFill>
                <a:schemeClr val="tx1"/>
              </a:solidFill>
              <a:effectLst/>
              <a:latin typeface="Arial" panose="020B0604020202020204" pitchFamily="34" charset="0"/>
              <a:ea typeface="+mn-ea"/>
              <a:cs typeface="Arial" panose="020B0604020202020204" pitchFamily="34" charset="0"/>
            </a:rPr>
            <a:t>--If a respondent / vendor contacts you, please refer them to the purchaser. No communication is allowed between respondents / vendors and evaluators during the evaluation period.</a:t>
          </a:r>
        </a:p>
        <a:p>
          <a:pPr lvl="0"/>
          <a:r>
            <a:rPr lang="en-US" sz="800">
              <a:solidFill>
                <a:schemeClr val="tx1"/>
              </a:solidFill>
              <a:effectLst/>
              <a:latin typeface="Arial" panose="020B0604020202020204" pitchFamily="34" charset="0"/>
              <a:ea typeface="+mn-ea"/>
              <a:cs typeface="Arial" panose="020B0604020202020204" pitchFamily="34" charset="0"/>
            </a:rPr>
            <a:t>--If an evaluation team member has questions on a submittal, submit in writing to the Purchaser. The Purchaser will contact the respondent, obtain an explanation and prepare a written response. All committee members will be provided a copy of the response.</a:t>
          </a:r>
        </a:p>
        <a:p>
          <a:pPr lvl="0"/>
          <a:r>
            <a:rPr lang="en-US" sz="800">
              <a:solidFill>
                <a:schemeClr val="tx1"/>
              </a:solidFill>
              <a:effectLst/>
              <a:latin typeface="Arial" panose="020B0604020202020204" pitchFamily="34" charset="0"/>
              <a:ea typeface="+mn-ea"/>
              <a:cs typeface="Arial" panose="020B0604020202020204" pitchFamily="34" charset="0"/>
            </a:rPr>
            <a:t>--Please safeguard the submittals when not evaluating.</a:t>
          </a:r>
        </a:p>
        <a:p>
          <a:pPr lvl="0"/>
          <a:r>
            <a:rPr lang="en-US" sz="800">
              <a:solidFill>
                <a:schemeClr val="tx1"/>
              </a:solidFill>
              <a:effectLst/>
              <a:latin typeface="Arial" panose="020B0604020202020204" pitchFamily="34" charset="0"/>
              <a:ea typeface="+mn-ea"/>
              <a:cs typeface="Arial" panose="020B0604020202020204" pitchFamily="34" charset="0"/>
            </a:rPr>
            <a:t>--Please note that evaluator comments written on the matrix are subject to the Open Records Act.</a:t>
          </a:r>
        </a:p>
        <a:p>
          <a:pPr lvl="0"/>
          <a:r>
            <a:rPr lang="en-US" sz="800">
              <a:solidFill>
                <a:schemeClr val="tx1"/>
              </a:solidFill>
              <a:effectLst/>
              <a:latin typeface="Arial" panose="020B0604020202020204" pitchFamily="34" charset="0"/>
              <a:ea typeface="+mn-ea"/>
              <a:cs typeface="Arial" panose="020B0604020202020204" pitchFamily="34" charset="0"/>
            </a:rPr>
            <a:t>--Questions regarding the contents, status or ranking of any submitted responses will be coordinated through the team leader and committee members. Please do not give biased opinions about respondents and  /or the content of their responses.</a:t>
          </a:r>
        </a:p>
        <a:p>
          <a:pPr lvl="0"/>
          <a:r>
            <a:rPr lang="en-US" sz="800">
              <a:solidFill>
                <a:schemeClr val="tx1"/>
              </a:solidFill>
              <a:effectLst/>
              <a:latin typeface="Arial" panose="020B0604020202020204" pitchFamily="34" charset="0"/>
              <a:ea typeface="+mn-ea"/>
              <a:cs typeface="Arial" panose="020B0604020202020204" pitchFamily="34" charset="0"/>
            </a:rPr>
            <a:t>--Please email your completed evaluation matrix to the Purchaser no later than the deadline above.</a:t>
          </a:r>
        </a:p>
        <a:p>
          <a:endParaRPr lang="en-US" sz="500">
            <a:solidFill>
              <a:schemeClr val="tx1"/>
            </a:solidFill>
            <a:effectLst/>
            <a:latin typeface="Arial" panose="020B0604020202020204" pitchFamily="34" charset="0"/>
            <a:ea typeface="+mn-ea"/>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the person</a:t>
          </a:r>
          <a:r>
            <a:rPr lang="en-US" sz="800" baseline="0">
              <a:solidFill>
                <a:schemeClr val="tx1"/>
              </a:solidFill>
              <a:effectLst/>
              <a:latin typeface="Arial" panose="020B0604020202020204" pitchFamily="34" charset="0"/>
              <a:ea typeface="+mn-ea"/>
              <a:cs typeface="Arial" panose="020B0604020202020204" pitchFamily="34" charset="0"/>
            </a:rPr>
            <a:t> named  above</a:t>
          </a:r>
          <a:r>
            <a:rPr lang="en-US" sz="800">
              <a:solidFill>
                <a:schemeClr val="tx1"/>
              </a:solidFill>
              <a:effectLst/>
              <a:latin typeface="Arial" panose="020B0604020202020204" pitchFamily="34" charset="0"/>
              <a:ea typeface="+mn-ea"/>
              <a:cs typeface="Arial" panose="020B0604020202020204" pitchFamily="34" charset="0"/>
            </a:rPr>
            <a:t>, hereby certify that the following statements are true and correct and that I understand and agree to be bound by the commitments contained herein. </a:t>
          </a:r>
        </a:p>
        <a:p>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am acting at the request of the</a:t>
          </a:r>
          <a:r>
            <a:rPr lang="en-US" sz="800" baseline="0">
              <a:solidFill>
                <a:schemeClr val="tx1"/>
              </a:solidFill>
              <a:effectLst/>
              <a:latin typeface="Arial" panose="020B0604020202020204" pitchFamily="34" charset="0"/>
              <a:ea typeface="+mn-ea"/>
              <a:cs typeface="Arial" panose="020B0604020202020204" pitchFamily="34" charset="0"/>
            </a:rPr>
            <a:t>  </a:t>
          </a:r>
          <a:r>
            <a:rPr lang="en-US" sz="800" b="1" u="sng" baseline="0">
              <a:solidFill>
                <a:schemeClr val="tx1"/>
              </a:solidFill>
              <a:effectLst/>
              <a:latin typeface="Arial" panose="020B0604020202020204" pitchFamily="34" charset="0"/>
              <a:ea typeface="+mn-ea"/>
              <a:cs typeface="Arial" panose="020B0604020202020204" pitchFamily="34" charset="0"/>
            </a:rPr>
            <a:t>University of Houston System</a:t>
          </a:r>
          <a:r>
            <a:rPr lang="en-US" sz="800" b="1" baseline="0">
              <a:solidFill>
                <a:schemeClr val="tx1"/>
              </a:solidFill>
              <a:effectLst/>
              <a:latin typeface="Arial" panose="020B0604020202020204" pitchFamily="34" charset="0"/>
              <a:ea typeface="+mn-ea"/>
              <a:cs typeface="Arial" panose="020B0604020202020204" pitchFamily="34" charset="0"/>
            </a:rPr>
            <a:t>  </a:t>
          </a:r>
          <a:r>
            <a:rPr lang="en-US" sz="800">
              <a:solidFill>
                <a:schemeClr val="tx1"/>
              </a:solidFill>
              <a:effectLst/>
              <a:latin typeface="Arial" panose="020B0604020202020204" pitchFamily="34" charset="0"/>
              <a:ea typeface="+mn-ea"/>
              <a:cs typeface="Arial" panose="020B0604020202020204" pitchFamily="34" charset="0"/>
            </a:rPr>
            <a:t>as a participant in the</a:t>
          </a:r>
          <a:r>
            <a:rPr lang="en-US" sz="800" baseline="0">
              <a:solidFill>
                <a:schemeClr val="tx1"/>
              </a:solidFill>
              <a:effectLst/>
              <a:latin typeface="Arial" panose="020B0604020202020204" pitchFamily="34" charset="0"/>
              <a:ea typeface="+mn-ea"/>
              <a:cs typeface="Arial" panose="020B0604020202020204" pitchFamily="34" charset="0"/>
            </a:rPr>
            <a:t> </a:t>
          </a:r>
          <a:r>
            <a:rPr lang="en-US" sz="800" b="0">
              <a:solidFill>
                <a:schemeClr val="tx1"/>
              </a:solidFill>
              <a:effectLst/>
              <a:latin typeface="Arial" panose="020B0604020202020204" pitchFamily="34" charset="0"/>
              <a:ea typeface="+mn-ea"/>
              <a:cs typeface="Arial" panose="020B0604020202020204" pitchFamily="34" charset="0"/>
            </a:rPr>
            <a:t>procurement</a:t>
          </a:r>
          <a:r>
            <a:rPr lang="en-US" sz="800">
              <a:solidFill>
                <a:schemeClr val="tx1"/>
              </a:solidFill>
              <a:effectLst/>
              <a:latin typeface="Arial" panose="020B0604020202020204" pitchFamily="34" charset="0"/>
              <a:ea typeface="+mn-ea"/>
              <a:cs typeface="Arial" panose="020B0604020202020204" pitchFamily="34" charset="0"/>
            </a:rPr>
            <a:t> above.</a:t>
          </a:r>
        </a:p>
        <a:p>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a:t>
          </a:r>
          <a:endParaRPr lang="en-US" sz="800">
            <a:effectLst/>
            <a:latin typeface="Arial" panose="020B0604020202020204" pitchFamily="34" charset="0"/>
            <a:cs typeface="Arial" panose="020B0604020202020204" pitchFamily="34" charset="0"/>
          </a:endParaRPr>
        </a:p>
        <a:p>
          <a:r>
            <a:rPr lang="en-US" sz="300">
              <a:solidFill>
                <a:schemeClr val="tx1"/>
              </a:solidFill>
              <a:effectLst/>
              <a:latin typeface="Arial" panose="020B0604020202020204" pitchFamily="34" charset="0"/>
              <a:ea typeface="+mn-ea"/>
              <a:cs typeface="Arial" panose="020B0604020202020204" pitchFamily="34" charset="0"/>
            </a:rPr>
            <a:t> </a:t>
          </a:r>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a:t>
          </a:r>
          <a:endParaRPr lang="en-US" sz="800">
            <a:effectLst/>
            <a:latin typeface="Arial" panose="020B0604020202020204" pitchFamily="34" charset="0"/>
            <a:cs typeface="Arial" panose="020B0604020202020204" pitchFamily="34" charset="0"/>
          </a:endParaRPr>
        </a:p>
        <a:p>
          <a:endParaRPr lang="en-US" sz="100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workbookViewId="0">
      <selection activeCell="K6" sqref="K6"/>
    </sheetView>
  </sheetViews>
  <sheetFormatPr defaultRowHeight="12.75" x14ac:dyDescent="0.2"/>
  <cols>
    <col min="1" max="3" width="9.42578125" customWidth="1"/>
    <col min="4" max="7" width="8.85546875" customWidth="1"/>
    <col min="8" max="9" width="8.85546875" style="7" customWidth="1"/>
    <col min="10" max="10" width="12.42578125" bestFit="1" customWidth="1"/>
    <col min="11" max="11" width="13.7109375" bestFit="1" customWidth="1"/>
  </cols>
  <sheetData>
    <row r="1" spans="1:13" ht="15.75" x14ac:dyDescent="0.25">
      <c r="A1" s="9" t="s">
        <v>0</v>
      </c>
      <c r="B1" s="8"/>
      <c r="C1" s="8"/>
      <c r="D1" s="8"/>
      <c r="E1" s="4"/>
      <c r="F1" s="4"/>
      <c r="G1" s="4"/>
      <c r="H1" s="4"/>
      <c r="I1" s="4"/>
      <c r="J1" s="4"/>
    </row>
    <row r="2" spans="1:13" ht="15.75" x14ac:dyDescent="0.25">
      <c r="A2" s="2"/>
      <c r="B2" s="1"/>
      <c r="C2" s="3"/>
      <c r="D2" s="3"/>
      <c r="E2" s="3"/>
      <c r="F2" s="3"/>
      <c r="G2" s="3"/>
      <c r="H2" s="3"/>
      <c r="I2" s="3"/>
      <c r="J2" s="3"/>
      <c r="K2" s="3"/>
      <c r="L2" s="3"/>
    </row>
    <row r="3" spans="1:13" s="6" customFormat="1" x14ac:dyDescent="0.2">
      <c r="A3" s="85"/>
      <c r="B3" s="85"/>
      <c r="C3" s="85"/>
      <c r="D3" s="27" t="s">
        <v>6</v>
      </c>
      <c r="E3" s="27" t="s">
        <v>7</v>
      </c>
      <c r="F3" s="27" t="s">
        <v>8</v>
      </c>
      <c r="G3" s="27" t="s">
        <v>9</v>
      </c>
      <c r="H3" s="27" t="s">
        <v>10</v>
      </c>
      <c r="I3" s="27" t="s">
        <v>11</v>
      </c>
      <c r="J3" s="36" t="s">
        <v>28</v>
      </c>
      <c r="K3" s="28" t="s">
        <v>29</v>
      </c>
    </row>
    <row r="4" spans="1:13" x14ac:dyDescent="0.2">
      <c r="A4" s="84" t="s">
        <v>14</v>
      </c>
      <c r="B4" s="84"/>
      <c r="C4" s="84"/>
      <c r="D4" s="39">
        <f>'Pricing Score Calculation'!E5</f>
        <v>30</v>
      </c>
      <c r="E4" s="26">
        <v>32</v>
      </c>
      <c r="F4" s="26">
        <v>10.5</v>
      </c>
      <c r="G4" s="26">
        <v>6.3</v>
      </c>
      <c r="H4" s="26">
        <v>4</v>
      </c>
      <c r="I4" s="26">
        <v>0.9</v>
      </c>
      <c r="J4" s="48">
        <f>SUM(E4:I4)</f>
        <v>53.699999999999996</v>
      </c>
      <c r="K4" s="41">
        <f>SUM(D4:I4)</f>
        <v>83.7</v>
      </c>
    </row>
    <row r="5" spans="1:13" x14ac:dyDescent="0.2">
      <c r="A5" s="84" t="s">
        <v>15</v>
      </c>
      <c r="B5" s="84"/>
      <c r="C5" s="84"/>
      <c r="D5" s="39">
        <f>'Pricing Score Calculation'!E6</f>
        <v>17.778813577100848</v>
      </c>
      <c r="E5" s="26">
        <v>28</v>
      </c>
      <c r="F5" s="26">
        <v>12</v>
      </c>
      <c r="G5" s="26">
        <v>5.4</v>
      </c>
      <c r="H5" s="26">
        <v>3.5</v>
      </c>
      <c r="I5" s="26">
        <v>0.8</v>
      </c>
      <c r="J5" s="48">
        <f>SUM(E5:I5)</f>
        <v>49.699999999999996</v>
      </c>
      <c r="K5" s="37">
        <f>SUM(D5:I5)</f>
        <v>67.478813577100837</v>
      </c>
      <c r="M5" s="5"/>
    </row>
    <row r="6" spans="1:13" x14ac:dyDescent="0.2">
      <c r="A6" s="84" t="s">
        <v>16</v>
      </c>
      <c r="B6" s="84"/>
      <c r="C6" s="84"/>
      <c r="D6" s="39">
        <f>'Pricing Score Calculation'!E7</f>
        <v>19.09090909090909</v>
      </c>
      <c r="E6" s="26">
        <v>20</v>
      </c>
      <c r="F6" s="26">
        <v>6</v>
      </c>
      <c r="G6" s="26">
        <v>1.8</v>
      </c>
      <c r="H6" s="26">
        <v>1</v>
      </c>
      <c r="I6" s="26">
        <v>0.4</v>
      </c>
      <c r="J6" s="48">
        <f>SUM(E6:I6)</f>
        <v>29.2</v>
      </c>
      <c r="K6" s="37">
        <f>SUM(D6:I6)</f>
        <v>48.290909090909089</v>
      </c>
      <c r="M6" s="5"/>
    </row>
    <row r="7" spans="1:13" x14ac:dyDescent="0.2">
      <c r="A7" s="84" t="s">
        <v>17</v>
      </c>
      <c r="B7" s="84"/>
      <c r="C7" s="84"/>
      <c r="D7" s="39">
        <f>'Pricing Score Calculation'!E8</f>
        <v>12.547801147227533</v>
      </c>
      <c r="E7" s="26">
        <v>32</v>
      </c>
      <c r="F7" s="26">
        <v>13.5</v>
      </c>
      <c r="G7" s="26">
        <v>8.1</v>
      </c>
      <c r="H7" s="26">
        <v>4</v>
      </c>
      <c r="I7" s="26">
        <v>1</v>
      </c>
      <c r="J7" s="48">
        <f>SUM(E7:I7)</f>
        <v>58.6</v>
      </c>
      <c r="K7" s="37">
        <f>SUM(D7:I7)</f>
        <v>71.147801147227526</v>
      </c>
    </row>
  </sheetData>
  <mergeCells count="5">
    <mergeCell ref="A6:C6"/>
    <mergeCell ref="A7:C7"/>
    <mergeCell ref="A3:C3"/>
    <mergeCell ref="A4:C4"/>
    <mergeCell ref="A5:C5"/>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
  <sheetViews>
    <sheetView workbookViewId="0">
      <selection activeCell="K28" sqref="K28"/>
    </sheetView>
  </sheetViews>
  <sheetFormatPr defaultRowHeight="12.75" x14ac:dyDescent="0.2"/>
  <cols>
    <col min="11" max="11" width="14.42578125" bestFit="1" customWidth="1"/>
  </cols>
  <sheetData>
    <row r="1" spans="1:11" ht="15.75" x14ac:dyDescent="0.25">
      <c r="A1" s="9" t="s">
        <v>0</v>
      </c>
      <c r="B1" s="8"/>
      <c r="C1" s="8"/>
      <c r="D1" s="8"/>
      <c r="E1" s="4"/>
      <c r="F1" s="4"/>
      <c r="G1" s="4"/>
      <c r="H1" s="4"/>
      <c r="I1" s="4"/>
    </row>
    <row r="2" spans="1:11" ht="15.75" x14ac:dyDescent="0.25">
      <c r="A2" s="4"/>
      <c r="B2" s="3"/>
      <c r="C2" s="3"/>
      <c r="D2" s="3"/>
      <c r="E2" s="3"/>
      <c r="F2" s="3"/>
      <c r="G2" s="3"/>
      <c r="H2" s="3"/>
      <c r="I2" s="3"/>
    </row>
    <row r="3" spans="1:11" x14ac:dyDescent="0.2">
      <c r="A3" s="85"/>
      <c r="B3" s="85"/>
      <c r="C3" s="85"/>
      <c r="D3" s="29" t="s">
        <v>6</v>
      </c>
      <c r="E3" s="29" t="s">
        <v>7</v>
      </c>
      <c r="F3" s="29" t="s">
        <v>8</v>
      </c>
      <c r="G3" s="29" t="s">
        <v>9</v>
      </c>
      <c r="H3" s="29" t="s">
        <v>10</v>
      </c>
      <c r="I3" s="29" t="s">
        <v>11</v>
      </c>
      <c r="J3" s="36" t="s">
        <v>28</v>
      </c>
      <c r="K3" s="36" t="s">
        <v>29</v>
      </c>
    </row>
    <row r="4" spans="1:11" x14ac:dyDescent="0.2">
      <c r="A4" s="84" t="s">
        <v>14</v>
      </c>
      <c r="B4" s="84"/>
      <c r="C4" s="84"/>
      <c r="D4" s="39">
        <f>'Pricing Score Calculation'!E5</f>
        <v>30</v>
      </c>
      <c r="E4" s="43">
        <v>40</v>
      </c>
      <c r="F4" s="43">
        <v>9</v>
      </c>
      <c r="G4" s="43">
        <v>3.6</v>
      </c>
      <c r="H4" s="43">
        <v>2</v>
      </c>
      <c r="I4" s="43">
        <v>0.60000000000000009</v>
      </c>
      <c r="J4" s="48">
        <f>SUM(E4:I4)</f>
        <v>55.2</v>
      </c>
      <c r="K4" s="30">
        <f>SUM(D4:I4)</f>
        <v>85.199999999999989</v>
      </c>
    </row>
    <row r="5" spans="1:11" x14ac:dyDescent="0.2">
      <c r="A5" s="84" t="s">
        <v>15</v>
      </c>
      <c r="B5" s="84"/>
      <c r="C5" s="84"/>
      <c r="D5" s="39">
        <f>'Pricing Score Calculation'!E6</f>
        <v>17.778813577100848</v>
      </c>
      <c r="E5" s="43">
        <v>40</v>
      </c>
      <c r="F5" s="43">
        <v>15</v>
      </c>
      <c r="G5" s="43">
        <v>9</v>
      </c>
      <c r="H5" s="43">
        <v>2</v>
      </c>
      <c r="I5" s="43">
        <v>0.4</v>
      </c>
      <c r="J5" s="48">
        <f t="shared" ref="J5:J7" si="0">SUM(E5:I5)</f>
        <v>66.400000000000006</v>
      </c>
      <c r="K5" s="37">
        <f>SUM(D5:I5)</f>
        <v>84.178813577100854</v>
      </c>
    </row>
    <row r="6" spans="1:11" x14ac:dyDescent="0.2">
      <c r="A6" s="84" t="s">
        <v>16</v>
      </c>
      <c r="B6" s="84"/>
      <c r="C6" s="84"/>
      <c r="D6" s="39">
        <f>'Pricing Score Calculation'!E7</f>
        <v>19.09090909090909</v>
      </c>
      <c r="E6" s="43">
        <v>8</v>
      </c>
      <c r="F6" s="43">
        <v>3</v>
      </c>
      <c r="G6" s="43">
        <v>3.6</v>
      </c>
      <c r="H6" s="43">
        <v>1</v>
      </c>
      <c r="I6" s="43">
        <v>0.2</v>
      </c>
      <c r="J6" s="48">
        <f t="shared" si="0"/>
        <v>15.799999999999999</v>
      </c>
      <c r="K6" s="37">
        <f>SUM(D6:I6)</f>
        <v>34.890909090909091</v>
      </c>
    </row>
    <row r="7" spans="1:11" x14ac:dyDescent="0.2">
      <c r="A7" s="84" t="s">
        <v>17</v>
      </c>
      <c r="B7" s="84"/>
      <c r="C7" s="84"/>
      <c r="D7" s="39">
        <f>'Pricing Score Calculation'!E8</f>
        <v>12.547801147227533</v>
      </c>
      <c r="E7" s="43">
        <v>24</v>
      </c>
      <c r="F7" s="43">
        <v>9</v>
      </c>
      <c r="G7" s="43">
        <v>9</v>
      </c>
      <c r="H7" s="43">
        <v>5</v>
      </c>
      <c r="I7" s="43">
        <v>0.4</v>
      </c>
      <c r="J7" s="48">
        <f t="shared" si="0"/>
        <v>47.4</v>
      </c>
      <c r="K7" s="37">
        <f>SUM(D7:I7)</f>
        <v>59.94780114722753</v>
      </c>
    </row>
  </sheetData>
  <mergeCells count="5">
    <mergeCell ref="A6:C6"/>
    <mergeCell ref="A7:C7"/>
    <mergeCell ref="A3:C3"/>
    <mergeCell ref="A4:C4"/>
    <mergeCell ref="A5: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
  <sheetViews>
    <sheetView workbookViewId="0">
      <selection activeCell="J7" sqref="J4:J7"/>
    </sheetView>
  </sheetViews>
  <sheetFormatPr defaultRowHeight="12.75" x14ac:dyDescent="0.2"/>
  <cols>
    <col min="10" max="10" width="9.85546875" bestFit="1" customWidth="1"/>
    <col min="11" max="11" width="14.42578125" bestFit="1" customWidth="1"/>
  </cols>
  <sheetData>
    <row r="1" spans="1:11" ht="15.75" x14ac:dyDescent="0.25">
      <c r="A1" s="9" t="s">
        <v>0</v>
      </c>
      <c r="B1" s="8"/>
      <c r="C1" s="8"/>
      <c r="D1" s="8"/>
      <c r="E1" s="4"/>
      <c r="F1" s="4"/>
      <c r="G1" s="4"/>
      <c r="H1" s="4"/>
      <c r="I1" s="4"/>
      <c r="J1" s="7"/>
    </row>
    <row r="2" spans="1:11" ht="15.75" x14ac:dyDescent="0.25">
      <c r="A2" s="4"/>
      <c r="B2" s="3"/>
      <c r="C2" s="3"/>
      <c r="D2" s="3"/>
      <c r="E2" s="3"/>
      <c r="F2" s="3"/>
      <c r="G2" s="3"/>
      <c r="H2" s="3"/>
      <c r="I2" s="3"/>
    </row>
    <row r="3" spans="1:11" x14ac:dyDescent="0.2">
      <c r="A3" s="85"/>
      <c r="B3" s="85"/>
      <c r="C3" s="85"/>
      <c r="D3" s="32" t="s">
        <v>6</v>
      </c>
      <c r="E3" s="32" t="s">
        <v>7</v>
      </c>
      <c r="F3" s="32" t="s">
        <v>8</v>
      </c>
      <c r="G3" s="32" t="s">
        <v>9</v>
      </c>
      <c r="H3" s="32" t="s">
        <v>10</v>
      </c>
      <c r="I3" s="32" t="s">
        <v>11</v>
      </c>
      <c r="J3" s="36" t="s">
        <v>28</v>
      </c>
      <c r="K3" s="36" t="s">
        <v>29</v>
      </c>
    </row>
    <row r="4" spans="1:11" x14ac:dyDescent="0.2">
      <c r="A4" s="84" t="s">
        <v>14</v>
      </c>
      <c r="B4" s="84"/>
      <c r="C4" s="84"/>
      <c r="D4" s="39">
        <f>'Pricing Score Calculation'!E5</f>
        <v>30</v>
      </c>
      <c r="E4" s="31">
        <v>23.2</v>
      </c>
      <c r="F4" s="31">
        <v>9</v>
      </c>
      <c r="G4" s="31">
        <v>5.4</v>
      </c>
      <c r="H4" s="31">
        <v>3.1</v>
      </c>
      <c r="I4" s="31">
        <v>0.60000000000000009</v>
      </c>
      <c r="J4" s="48">
        <f>SUM(E4:I4)</f>
        <v>41.300000000000004</v>
      </c>
      <c r="K4" s="33">
        <f>SUM(D4:I4)</f>
        <v>71.3</v>
      </c>
    </row>
    <row r="5" spans="1:11" x14ac:dyDescent="0.2">
      <c r="A5" s="84" t="s">
        <v>15</v>
      </c>
      <c r="B5" s="84"/>
      <c r="C5" s="84"/>
      <c r="D5" s="39">
        <f>'Pricing Score Calculation'!E6</f>
        <v>17.778813577100848</v>
      </c>
      <c r="E5" s="31">
        <v>29.6</v>
      </c>
      <c r="F5" s="31">
        <v>9</v>
      </c>
      <c r="G5" s="31">
        <v>5.7600000000000007</v>
      </c>
      <c r="H5" s="31">
        <v>3</v>
      </c>
      <c r="I5" s="31">
        <v>0.62000000000000011</v>
      </c>
      <c r="J5" s="48">
        <f t="shared" ref="J5:J7" si="0">SUM(E5:I5)</f>
        <v>47.98</v>
      </c>
      <c r="K5" s="37">
        <f>SUM(D5:I5)</f>
        <v>65.758813577100852</v>
      </c>
    </row>
    <row r="6" spans="1:11" x14ac:dyDescent="0.2">
      <c r="A6" s="84" t="s">
        <v>16</v>
      </c>
      <c r="B6" s="84"/>
      <c r="C6" s="84"/>
      <c r="D6" s="39">
        <f>'Pricing Score Calculation'!E7</f>
        <v>19.09090909090909</v>
      </c>
      <c r="E6" s="31">
        <v>28</v>
      </c>
      <c r="F6" s="31">
        <v>8.6999999999999993</v>
      </c>
      <c r="G6" s="31">
        <v>6.12</v>
      </c>
      <c r="H6" s="31">
        <v>3.6</v>
      </c>
      <c r="I6" s="31">
        <v>0.8</v>
      </c>
      <c r="J6" s="48">
        <f t="shared" si="0"/>
        <v>47.22</v>
      </c>
      <c r="K6" s="37">
        <f>SUM(D6:I6)</f>
        <v>66.310909090909092</v>
      </c>
    </row>
    <row r="7" spans="1:11" x14ac:dyDescent="0.2">
      <c r="A7" s="84" t="s">
        <v>17</v>
      </c>
      <c r="B7" s="84"/>
      <c r="C7" s="84"/>
      <c r="D7" s="39">
        <f>'Pricing Score Calculation'!E8</f>
        <v>12.547801147227533</v>
      </c>
      <c r="E7" s="31">
        <v>32.799999999999997</v>
      </c>
      <c r="F7" s="31">
        <v>13.5</v>
      </c>
      <c r="G7" s="31">
        <v>7.2</v>
      </c>
      <c r="H7" s="31">
        <v>4.8</v>
      </c>
      <c r="I7" s="31">
        <v>0.9</v>
      </c>
      <c r="J7" s="48">
        <f t="shared" si="0"/>
        <v>59.199999999999996</v>
      </c>
      <c r="K7" s="37">
        <f>SUM(D7:I7)</f>
        <v>71.747801147227534</v>
      </c>
    </row>
  </sheetData>
  <mergeCells count="5">
    <mergeCell ref="A6:C6"/>
    <mergeCell ref="A7:C7"/>
    <mergeCell ref="A3:C3"/>
    <mergeCell ref="A4:C4"/>
    <mergeCell ref="A5:C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
  <sheetViews>
    <sheetView workbookViewId="0">
      <selection activeCell="J1" sqref="J1:K1048576"/>
    </sheetView>
  </sheetViews>
  <sheetFormatPr defaultRowHeight="12.75" x14ac:dyDescent="0.2"/>
  <cols>
    <col min="10" max="10" width="9.85546875" bestFit="1" customWidth="1"/>
    <col min="11" max="11" width="14.42578125" bestFit="1" customWidth="1"/>
  </cols>
  <sheetData>
    <row r="1" spans="1:11" ht="15.75" x14ac:dyDescent="0.25">
      <c r="A1" s="9" t="s">
        <v>0</v>
      </c>
      <c r="B1" s="8"/>
      <c r="C1" s="8"/>
      <c r="D1" s="8"/>
      <c r="E1" s="4"/>
      <c r="F1" s="4"/>
      <c r="G1" s="4"/>
      <c r="H1" s="4"/>
      <c r="I1" s="4"/>
      <c r="J1" s="7"/>
    </row>
    <row r="2" spans="1:11" ht="15.75" x14ac:dyDescent="0.25">
      <c r="A2" s="4"/>
      <c r="B2" s="3"/>
      <c r="C2" s="3"/>
      <c r="D2" s="3"/>
      <c r="E2" s="3"/>
      <c r="F2" s="3"/>
      <c r="G2" s="3"/>
      <c r="H2" s="3"/>
      <c r="I2" s="3"/>
      <c r="J2" s="3"/>
    </row>
    <row r="3" spans="1:11" x14ac:dyDescent="0.2">
      <c r="A3" s="85"/>
      <c r="B3" s="85"/>
      <c r="C3" s="85"/>
      <c r="D3" s="35" t="s">
        <v>6</v>
      </c>
      <c r="E3" s="35" t="s">
        <v>7</v>
      </c>
      <c r="F3" s="35" t="s">
        <v>8</v>
      </c>
      <c r="G3" s="35" t="s">
        <v>9</v>
      </c>
      <c r="H3" s="35" t="s">
        <v>10</v>
      </c>
      <c r="I3" s="35" t="s">
        <v>11</v>
      </c>
      <c r="J3" s="36" t="s">
        <v>28</v>
      </c>
      <c r="K3" s="36" t="s">
        <v>29</v>
      </c>
    </row>
    <row r="4" spans="1:11" x14ac:dyDescent="0.2">
      <c r="A4" s="84" t="s">
        <v>14</v>
      </c>
      <c r="B4" s="84"/>
      <c r="C4" s="84"/>
      <c r="D4" s="39">
        <f>'Pricing Score Calculation'!E5</f>
        <v>30</v>
      </c>
      <c r="E4" s="34">
        <v>24</v>
      </c>
      <c r="F4" s="34">
        <v>10.5</v>
      </c>
      <c r="G4" s="34">
        <v>5.7600000000000007</v>
      </c>
      <c r="H4" s="34">
        <v>3.4</v>
      </c>
      <c r="I4" s="34">
        <v>0.68</v>
      </c>
      <c r="J4" s="48">
        <f>SUM(E4:I4)</f>
        <v>44.339999999999996</v>
      </c>
      <c r="K4" s="37">
        <f>SUM(D4:I4)</f>
        <v>74.340000000000018</v>
      </c>
    </row>
    <row r="5" spans="1:11" x14ac:dyDescent="0.2">
      <c r="A5" s="84" t="s">
        <v>15</v>
      </c>
      <c r="B5" s="84"/>
      <c r="C5" s="84"/>
      <c r="D5" s="39">
        <f>'Pricing Score Calculation'!E6</f>
        <v>17.778813577100848</v>
      </c>
      <c r="E5" s="34">
        <v>28</v>
      </c>
      <c r="F5" s="34">
        <v>9.6000000000000014</v>
      </c>
      <c r="G5" s="34">
        <v>5.7600000000000007</v>
      </c>
      <c r="H5" s="34">
        <v>3.4</v>
      </c>
      <c r="I5" s="34">
        <v>0.66</v>
      </c>
      <c r="J5" s="48">
        <f t="shared" ref="J5:J7" si="0">SUM(E5:I5)</f>
        <v>47.419999999999995</v>
      </c>
      <c r="K5" s="37">
        <f>SUM(D5:I5)</f>
        <v>65.19881357710085</v>
      </c>
    </row>
    <row r="6" spans="1:11" x14ac:dyDescent="0.2">
      <c r="A6" s="84" t="s">
        <v>16</v>
      </c>
      <c r="B6" s="84"/>
      <c r="C6" s="84"/>
      <c r="D6" s="39">
        <f>'Pricing Score Calculation'!E7</f>
        <v>19.09090909090909</v>
      </c>
      <c r="E6" s="34">
        <v>24</v>
      </c>
      <c r="F6" s="34">
        <v>9</v>
      </c>
      <c r="G6" s="34">
        <v>5.4</v>
      </c>
      <c r="H6" s="34">
        <v>3</v>
      </c>
      <c r="I6" s="34">
        <v>0.60000000000000009</v>
      </c>
      <c r="J6" s="48">
        <f t="shared" si="0"/>
        <v>42</v>
      </c>
      <c r="K6" s="37">
        <f>SUM(D6:I6)</f>
        <v>61.090909090909093</v>
      </c>
    </row>
    <row r="7" spans="1:11" x14ac:dyDescent="0.2">
      <c r="A7" s="84" t="s">
        <v>17</v>
      </c>
      <c r="B7" s="84"/>
      <c r="C7" s="84"/>
      <c r="D7" s="39">
        <f>'Pricing Score Calculation'!E8</f>
        <v>12.547801147227533</v>
      </c>
      <c r="E7" s="34">
        <v>36.799999999999997</v>
      </c>
      <c r="F7" s="34">
        <v>14.399999999999999</v>
      </c>
      <c r="G7" s="34">
        <v>9</v>
      </c>
      <c r="H7" s="34">
        <v>4.8</v>
      </c>
      <c r="I7" s="34">
        <v>1.56</v>
      </c>
      <c r="J7" s="48">
        <f t="shared" si="0"/>
        <v>66.56</v>
      </c>
      <c r="K7" s="37">
        <f>SUM(D7:I7)</f>
        <v>79.107801147227534</v>
      </c>
    </row>
  </sheetData>
  <mergeCells count="5">
    <mergeCell ref="A6:C6"/>
    <mergeCell ref="A7:C7"/>
    <mergeCell ref="A3:C3"/>
    <mergeCell ref="A4:C4"/>
    <mergeCell ref="A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
  <sheetViews>
    <sheetView workbookViewId="0">
      <selection activeCell="K40" sqref="K40"/>
    </sheetView>
  </sheetViews>
  <sheetFormatPr defaultRowHeight="12.75" x14ac:dyDescent="0.2"/>
  <cols>
    <col min="10" max="10" width="9.85546875" bestFit="1" customWidth="1"/>
    <col min="11" max="11" width="14.42578125" bestFit="1" customWidth="1"/>
  </cols>
  <sheetData>
    <row r="1" spans="1:15" ht="15.75" x14ac:dyDescent="0.25">
      <c r="A1" s="9" t="s">
        <v>0</v>
      </c>
      <c r="B1" s="8"/>
      <c r="C1" s="8"/>
      <c r="D1" s="8"/>
      <c r="E1" s="4"/>
      <c r="F1" s="4"/>
      <c r="G1" s="4"/>
      <c r="H1" s="4"/>
      <c r="I1" s="4"/>
      <c r="J1" s="7"/>
    </row>
    <row r="2" spans="1:15" ht="15.75" x14ac:dyDescent="0.25">
      <c r="A2" s="4"/>
      <c r="B2" s="3"/>
      <c r="C2" s="3"/>
      <c r="D2" s="3"/>
      <c r="E2" s="3"/>
      <c r="F2" s="3"/>
      <c r="G2" s="3"/>
      <c r="H2" s="3"/>
      <c r="I2" s="3"/>
      <c r="J2" s="3"/>
    </row>
    <row r="3" spans="1:15" x14ac:dyDescent="0.2">
      <c r="A3" s="85"/>
      <c r="B3" s="85"/>
      <c r="C3" s="85"/>
      <c r="D3" s="35" t="s">
        <v>6</v>
      </c>
      <c r="E3" s="35" t="s">
        <v>7</v>
      </c>
      <c r="F3" s="35" t="s">
        <v>8</v>
      </c>
      <c r="G3" s="35" t="s">
        <v>9</v>
      </c>
      <c r="H3" s="35" t="s">
        <v>10</v>
      </c>
      <c r="I3" s="35" t="s">
        <v>11</v>
      </c>
      <c r="J3" s="36" t="s">
        <v>28</v>
      </c>
      <c r="K3" s="36" t="s">
        <v>29</v>
      </c>
      <c r="L3" s="7"/>
      <c r="M3" s="7"/>
      <c r="N3" s="7"/>
      <c r="O3" s="7"/>
    </row>
    <row r="4" spans="1:15" x14ac:dyDescent="0.2">
      <c r="A4" s="84" t="s">
        <v>14</v>
      </c>
      <c r="B4" s="84"/>
      <c r="C4" s="84"/>
      <c r="D4" s="39">
        <f>'Pricing Score Calculation'!E5</f>
        <v>30</v>
      </c>
      <c r="E4" s="44">
        <v>33.6</v>
      </c>
      <c r="F4" s="44">
        <v>10.8</v>
      </c>
      <c r="G4" s="44">
        <v>5.7600000000000007</v>
      </c>
      <c r="H4" s="44">
        <v>3.5</v>
      </c>
      <c r="I4" s="44">
        <v>0.55999999999999994</v>
      </c>
      <c r="J4" s="48">
        <f>SUM(E4:I4)</f>
        <v>54.220000000000006</v>
      </c>
      <c r="K4" s="37">
        <f>SUM(D4:I4)</f>
        <v>84.220000000000013</v>
      </c>
      <c r="L4" s="7"/>
      <c r="M4" s="7"/>
      <c r="N4" s="7"/>
      <c r="O4" s="7"/>
    </row>
    <row r="5" spans="1:15" x14ac:dyDescent="0.2">
      <c r="A5" s="84" t="s">
        <v>15</v>
      </c>
      <c r="B5" s="84"/>
      <c r="C5" s="84"/>
      <c r="D5" s="39">
        <f>'Pricing Score Calculation'!E6</f>
        <v>17.778813577100848</v>
      </c>
      <c r="E5" s="44">
        <v>28</v>
      </c>
      <c r="F5" s="44">
        <v>9.6000000000000014</v>
      </c>
      <c r="G5" s="44">
        <v>4.8600000000000003</v>
      </c>
      <c r="H5" s="44">
        <v>3.6</v>
      </c>
      <c r="I5" s="44">
        <v>0.64000000000000012</v>
      </c>
      <c r="J5" s="48">
        <f t="shared" ref="J5:J7" si="0">SUM(E5:I5)</f>
        <v>46.7</v>
      </c>
      <c r="K5" s="37">
        <f>SUM(D5:I5)</f>
        <v>64.478813577100851</v>
      </c>
      <c r="L5" s="7"/>
      <c r="M5" s="7"/>
      <c r="N5" s="7"/>
      <c r="O5" s="7"/>
    </row>
    <row r="6" spans="1:15" x14ac:dyDescent="0.2">
      <c r="A6" s="84" t="s">
        <v>16</v>
      </c>
      <c r="B6" s="84"/>
      <c r="C6" s="84"/>
      <c r="D6" s="39">
        <f>'Pricing Score Calculation'!E7</f>
        <v>19.09090909090909</v>
      </c>
      <c r="E6" s="44">
        <v>15.2</v>
      </c>
      <c r="F6" s="44">
        <v>9</v>
      </c>
      <c r="G6" s="44">
        <v>3.42</v>
      </c>
      <c r="H6" s="44">
        <v>1.1000000000000001</v>
      </c>
      <c r="I6" s="44">
        <v>0.76</v>
      </c>
      <c r="J6" s="48">
        <f t="shared" si="0"/>
        <v>29.48</v>
      </c>
      <c r="K6" s="37">
        <f>SUM(D6:I6)</f>
        <v>48.57090909090909</v>
      </c>
      <c r="L6" s="7"/>
      <c r="M6" s="7"/>
      <c r="N6" s="7"/>
      <c r="O6" s="7"/>
    </row>
    <row r="7" spans="1:15" x14ac:dyDescent="0.2">
      <c r="A7" s="84" t="s">
        <v>17</v>
      </c>
      <c r="B7" s="84"/>
      <c r="C7" s="84"/>
      <c r="D7" s="39">
        <f>'Pricing Score Calculation'!E8</f>
        <v>12.547801147227533</v>
      </c>
      <c r="E7" s="44">
        <v>31.2</v>
      </c>
      <c r="F7" s="44">
        <v>11.399999999999999</v>
      </c>
      <c r="G7" s="44">
        <v>7.2</v>
      </c>
      <c r="H7" s="44">
        <v>3.7</v>
      </c>
      <c r="I7" s="44">
        <v>0.70000000000000007</v>
      </c>
      <c r="J7" s="48">
        <f t="shared" si="0"/>
        <v>54.2</v>
      </c>
      <c r="K7" s="37">
        <f>SUM(D7:I7)</f>
        <v>66.747801147227534</v>
      </c>
      <c r="L7" s="7"/>
      <c r="M7" s="7"/>
      <c r="N7" s="7"/>
      <c r="O7" s="7"/>
    </row>
    <row r="8" spans="1:15" x14ac:dyDescent="0.2">
      <c r="A8" s="7"/>
      <c r="B8" s="7"/>
      <c r="C8" s="7"/>
      <c r="D8" s="7"/>
      <c r="E8" s="7"/>
      <c r="F8" s="7"/>
      <c r="G8" s="7"/>
      <c r="H8" s="7"/>
      <c r="I8" s="7"/>
      <c r="J8" s="7"/>
      <c r="K8" s="7"/>
      <c r="L8" s="7"/>
      <c r="M8" s="7"/>
      <c r="N8" s="7"/>
      <c r="O8" s="7"/>
    </row>
    <row r="9" spans="1:15" x14ac:dyDescent="0.2">
      <c r="A9" s="7"/>
      <c r="B9" s="7"/>
      <c r="C9" s="7"/>
      <c r="D9" s="7"/>
      <c r="E9" s="7"/>
      <c r="F9" s="7"/>
      <c r="G9" s="7"/>
      <c r="H9" s="7"/>
      <c r="I9" s="7"/>
      <c r="J9" s="7"/>
      <c r="K9" s="7"/>
      <c r="L9" s="7"/>
      <c r="M9" s="7"/>
      <c r="N9" s="7"/>
      <c r="O9" s="7"/>
    </row>
  </sheetData>
  <mergeCells count="5">
    <mergeCell ref="A7:C7"/>
    <mergeCell ref="A3:C3"/>
    <mergeCell ref="A4:C4"/>
    <mergeCell ref="A5:C5"/>
    <mergeCell ref="A6:C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9"/>
  <sheetViews>
    <sheetView workbookViewId="0">
      <selection activeCell="D16" sqref="D16"/>
    </sheetView>
  </sheetViews>
  <sheetFormatPr defaultRowHeight="12.75" x14ac:dyDescent="0.2"/>
  <cols>
    <col min="1" max="1" width="36.140625" style="7" customWidth="1"/>
    <col min="2" max="2" width="23.5703125" style="7" customWidth="1"/>
    <col min="3" max="5" width="13.28515625" style="7" customWidth="1"/>
    <col min="6" max="6" width="16.85546875" style="7" customWidth="1"/>
    <col min="7" max="16384" width="9.140625" style="7"/>
  </cols>
  <sheetData>
    <row r="1" spans="1:16" ht="24" customHeight="1" thickBot="1" x14ac:dyDescent="0.25">
      <c r="A1" s="90" t="s">
        <v>31</v>
      </c>
      <c r="B1" s="90"/>
      <c r="C1" s="58"/>
      <c r="D1" s="58"/>
      <c r="E1" s="58"/>
    </row>
    <row r="2" spans="1:16" x14ac:dyDescent="0.2">
      <c r="A2" s="92" t="s">
        <v>22</v>
      </c>
      <c r="B2" s="95" t="s">
        <v>23</v>
      </c>
      <c r="C2" s="98" t="s">
        <v>26</v>
      </c>
      <c r="D2" s="98" t="s">
        <v>24</v>
      </c>
      <c r="E2" s="98" t="s">
        <v>25</v>
      </c>
      <c r="G2" s="91" t="s">
        <v>27</v>
      </c>
      <c r="H2" s="91"/>
      <c r="I2" s="91"/>
      <c r="J2" s="91"/>
      <c r="K2" s="91"/>
      <c r="L2" s="91"/>
      <c r="M2" s="91"/>
      <c r="N2" s="91"/>
      <c r="O2" s="91"/>
      <c r="P2" s="91"/>
    </row>
    <row r="3" spans="1:16" x14ac:dyDescent="0.2">
      <c r="A3" s="93"/>
      <c r="B3" s="96"/>
      <c r="C3" s="99"/>
      <c r="D3" s="99"/>
      <c r="E3" s="99"/>
      <c r="G3" s="91"/>
      <c r="H3" s="91"/>
      <c r="I3" s="91"/>
      <c r="J3" s="91"/>
      <c r="K3" s="91"/>
      <c r="L3" s="91"/>
      <c r="M3" s="91"/>
      <c r="N3" s="91"/>
      <c r="O3" s="91"/>
      <c r="P3" s="91"/>
    </row>
    <row r="4" spans="1:16" ht="13.5" thickBot="1" x14ac:dyDescent="0.25">
      <c r="A4" s="94"/>
      <c r="B4" s="97"/>
      <c r="C4" s="100"/>
      <c r="D4" s="100"/>
      <c r="E4" s="100"/>
      <c r="G4" s="91"/>
      <c r="H4" s="91"/>
      <c r="I4" s="91"/>
      <c r="J4" s="91"/>
      <c r="K4" s="91"/>
      <c r="L4" s="91"/>
      <c r="M4" s="91"/>
      <c r="N4" s="91"/>
      <c r="O4" s="91"/>
      <c r="P4" s="91"/>
    </row>
    <row r="5" spans="1:16" x14ac:dyDescent="0.2">
      <c r="A5" s="45" t="s">
        <v>14</v>
      </c>
      <c r="B5" s="60">
        <v>350000</v>
      </c>
      <c r="C5" s="86">
        <v>30</v>
      </c>
      <c r="D5" s="88">
        <f>MIN(B5:B8)</f>
        <v>350000</v>
      </c>
      <c r="E5" s="47">
        <f>$C$5*($D$5/B5)</f>
        <v>30</v>
      </c>
    </row>
    <row r="6" spans="1:16" x14ac:dyDescent="0.2">
      <c r="A6" s="45" t="s">
        <v>15</v>
      </c>
      <c r="B6" s="60">
        <v>590590.59</v>
      </c>
      <c r="C6" s="87"/>
      <c r="D6" s="89"/>
      <c r="E6" s="47">
        <f t="shared" ref="E6:E8" si="0">$C$5*($D$5/B6)</f>
        <v>17.778813577100848</v>
      </c>
    </row>
    <row r="7" spans="1:16" x14ac:dyDescent="0.2">
      <c r="A7" s="45" t="s">
        <v>16</v>
      </c>
      <c r="B7" s="60">
        <v>550000</v>
      </c>
      <c r="C7" s="87"/>
      <c r="D7" s="89"/>
      <c r="E7" s="47">
        <f t="shared" si="0"/>
        <v>19.09090909090909</v>
      </c>
    </row>
    <row r="8" spans="1:16" x14ac:dyDescent="0.2">
      <c r="A8" s="45" t="s">
        <v>17</v>
      </c>
      <c r="B8" s="60">
        <v>836800</v>
      </c>
      <c r="C8" s="87"/>
      <c r="D8" s="89"/>
      <c r="E8" s="47">
        <f t="shared" si="0"/>
        <v>12.547801147227533</v>
      </c>
      <c r="I8" s="59"/>
      <c r="J8" s="59"/>
      <c r="K8" s="59"/>
      <c r="L8" s="59"/>
      <c r="M8" s="59"/>
      <c r="N8" s="59"/>
      <c r="O8" s="59"/>
    </row>
    <row r="9" spans="1:16" x14ac:dyDescent="0.2">
      <c r="I9" s="59"/>
      <c r="J9" s="59"/>
      <c r="K9" s="59"/>
      <c r="L9" s="59"/>
      <c r="M9" s="59"/>
      <c r="N9" s="59"/>
      <c r="O9" s="59"/>
    </row>
  </sheetData>
  <mergeCells count="9">
    <mergeCell ref="C5:C8"/>
    <mergeCell ref="D5:D8"/>
    <mergeCell ref="A1:B1"/>
    <mergeCell ref="G2:P4"/>
    <mergeCell ref="A2:A4"/>
    <mergeCell ref="B2:B4"/>
    <mergeCell ref="C2:C4"/>
    <mergeCell ref="D2:D4"/>
    <mergeCell ref="E2:E4"/>
  </mergeCells>
  <pageMargins left="0.7" right="0.7" top="0.75" bottom="0.75" header="0.3" footer="0.3"/>
  <pageSetup orientation="portrait" verticalDpi="1200"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17"/>
  <sheetViews>
    <sheetView tabSelected="1" workbookViewId="0">
      <selection activeCell="R9" sqref="R9"/>
    </sheetView>
  </sheetViews>
  <sheetFormatPr defaultRowHeight="15" x14ac:dyDescent="0.2"/>
  <cols>
    <col min="1" max="1" width="33" style="13" customWidth="1"/>
    <col min="2" max="3" width="6.42578125" style="13" bestFit="1" customWidth="1"/>
    <col min="4" max="6" width="7.7109375" style="13" customWidth="1"/>
    <col min="7" max="7" width="8.85546875" style="13" customWidth="1"/>
    <col min="8" max="8" width="7.5703125" style="13" customWidth="1"/>
    <col min="9" max="13" width="7" style="13" bestFit="1" customWidth="1"/>
    <col min="14" max="14" width="9.140625" style="13"/>
    <col min="15" max="15" width="8.28515625" style="13" customWidth="1"/>
    <col min="16" max="20" width="4.140625" style="13" bestFit="1" customWidth="1"/>
    <col min="21" max="21" width="7.140625" style="13" bestFit="1" customWidth="1"/>
    <col min="22" max="16384" width="9.140625" style="13"/>
  </cols>
  <sheetData>
    <row r="1" spans="1:22" ht="15.75" x14ac:dyDescent="0.25">
      <c r="A1" s="10" t="s">
        <v>12</v>
      </c>
      <c r="B1" s="11"/>
      <c r="C1" s="10"/>
      <c r="D1" s="10"/>
      <c r="E1" s="10"/>
      <c r="F1" s="10"/>
      <c r="G1" s="10"/>
      <c r="H1" s="10"/>
      <c r="I1" s="12"/>
      <c r="J1" s="12"/>
    </row>
    <row r="2" spans="1:22" ht="6" customHeight="1" x14ac:dyDescent="0.25">
      <c r="A2" s="10"/>
      <c r="B2" s="11"/>
      <c r="C2" s="10"/>
      <c r="D2" s="10"/>
      <c r="E2" s="10"/>
      <c r="F2" s="10"/>
      <c r="G2" s="10"/>
      <c r="H2" s="10"/>
      <c r="I2" s="12"/>
      <c r="J2" s="12"/>
    </row>
    <row r="3" spans="1:22" ht="15.75" x14ac:dyDescent="0.25">
      <c r="A3" s="101" t="s">
        <v>21</v>
      </c>
      <c r="B3" s="101"/>
      <c r="C3" s="101"/>
      <c r="D3" s="101"/>
      <c r="E3" s="101"/>
      <c r="F3" s="101"/>
      <c r="G3" s="101"/>
      <c r="H3" s="101"/>
      <c r="I3" s="12"/>
      <c r="J3" s="12"/>
    </row>
    <row r="4" spans="1:22" x14ac:dyDescent="0.2">
      <c r="A4" s="11"/>
      <c r="B4" s="11"/>
      <c r="C4" s="11"/>
      <c r="D4" s="11"/>
      <c r="E4" s="11"/>
      <c r="F4" s="11"/>
      <c r="G4" s="14"/>
      <c r="H4" s="14"/>
      <c r="I4" s="15"/>
      <c r="J4" s="15"/>
    </row>
    <row r="5" spans="1:22" ht="15.75" x14ac:dyDescent="0.25">
      <c r="F5" s="49"/>
      <c r="G5" s="46" t="s">
        <v>28</v>
      </c>
      <c r="H5" s="16"/>
      <c r="I5" s="16"/>
      <c r="J5" s="16"/>
      <c r="K5" s="16"/>
      <c r="L5" s="16"/>
      <c r="M5" s="16"/>
      <c r="N5" s="46" t="s">
        <v>30</v>
      </c>
      <c r="O5" s="46"/>
      <c r="P5" s="16"/>
      <c r="U5" s="102" t="s">
        <v>19</v>
      </c>
      <c r="V5" s="102"/>
    </row>
    <row r="6" spans="1:22" s="19" customFormat="1" ht="135" customHeight="1" x14ac:dyDescent="0.2">
      <c r="A6" s="17"/>
      <c r="B6" s="18" t="s">
        <v>1</v>
      </c>
      <c r="C6" s="18" t="s">
        <v>2</v>
      </c>
      <c r="D6" s="18" t="s">
        <v>3</v>
      </c>
      <c r="E6" s="18" t="s">
        <v>4</v>
      </c>
      <c r="F6" s="18" t="s">
        <v>5</v>
      </c>
      <c r="G6" s="53" t="s">
        <v>20</v>
      </c>
      <c r="I6" s="18" t="s">
        <v>1</v>
      </c>
      <c r="J6" s="18" t="s">
        <v>2</v>
      </c>
      <c r="K6" s="18" t="s">
        <v>3</v>
      </c>
      <c r="L6" s="18" t="s">
        <v>4</v>
      </c>
      <c r="M6" s="18" t="s">
        <v>5</v>
      </c>
      <c r="N6" s="53" t="s">
        <v>20</v>
      </c>
      <c r="O6" s="13"/>
      <c r="P6" s="18" t="str">
        <f>I6</f>
        <v>Evaluator 1</v>
      </c>
      <c r="Q6" s="18" t="str">
        <f>J6</f>
        <v>Evaluator 2</v>
      </c>
      <c r="R6" s="18" t="str">
        <f>K6</f>
        <v>Evaluator 3</v>
      </c>
      <c r="S6" s="18" t="str">
        <f>L6</f>
        <v>Evaluator 4</v>
      </c>
      <c r="T6" s="18" t="str">
        <f>M6</f>
        <v>Evaluator 5</v>
      </c>
      <c r="U6" s="53" t="s">
        <v>32</v>
      </c>
      <c r="V6" s="40" t="s">
        <v>18</v>
      </c>
    </row>
    <row r="7" spans="1:22" ht="16.5" customHeight="1" x14ac:dyDescent="0.25">
      <c r="A7" s="23" t="str">
        <f>'Evaluator 1'!A4:C4</f>
        <v>A Status</v>
      </c>
      <c r="B7" s="50">
        <f>'Evaluator 1'!J4</f>
        <v>53.699999999999996</v>
      </c>
      <c r="C7" s="50">
        <f>'Evaluator 2'!J4</f>
        <v>55.2</v>
      </c>
      <c r="D7" s="50">
        <f>'Evaluator 3'!J4</f>
        <v>41.300000000000004</v>
      </c>
      <c r="E7" s="50">
        <f>'Evaluator 4'!J4</f>
        <v>44.339999999999996</v>
      </c>
      <c r="F7" s="50">
        <f>'Evaluator 5'!J4</f>
        <v>54.220000000000006</v>
      </c>
      <c r="G7" s="54">
        <f>AVERAGE(B7:F7)</f>
        <v>49.752000000000002</v>
      </c>
      <c r="H7" s="50"/>
      <c r="I7" s="20">
        <f>'Evaluator 1'!K4</f>
        <v>83.7</v>
      </c>
      <c r="J7" s="20">
        <f>'Evaluator 2'!K4</f>
        <v>85.199999999999989</v>
      </c>
      <c r="K7" s="20">
        <f>'Evaluator 3'!K4</f>
        <v>71.3</v>
      </c>
      <c r="L7" s="20">
        <f>'Evaluator 4'!K4</f>
        <v>74.340000000000018</v>
      </c>
      <c r="M7" s="20">
        <f>'Evaluator 5'!K4</f>
        <v>84.220000000000013</v>
      </c>
      <c r="N7" s="54">
        <f>AVERAGE(I7:M7)</f>
        <v>79.75200000000001</v>
      </c>
      <c r="O7" s="50"/>
      <c r="P7" s="22">
        <f>RANK(I7,$I$7:$I$10,0)</f>
        <v>1</v>
      </c>
      <c r="Q7" s="22">
        <f>RANK(J7,$J$7:$J$10,0)</f>
        <v>1</v>
      </c>
      <c r="R7" s="22">
        <f>RANK(K7,$K$7:$K$10,0)</f>
        <v>2</v>
      </c>
      <c r="S7" s="22">
        <f>RANK(L7,$L$7:$L$10,0)</f>
        <v>2</v>
      </c>
      <c r="T7" s="22">
        <f>RANK(M7,$M$7:$M$10,0)</f>
        <v>1</v>
      </c>
      <c r="U7" s="56">
        <f>AVERAGE(P7:T7)</f>
        <v>1.4</v>
      </c>
      <c r="V7" s="38">
        <f>RANK(U7,$U$7:$U$10,1)</f>
        <v>1</v>
      </c>
    </row>
    <row r="8" spans="1:22" ht="16.5" customHeight="1" x14ac:dyDescent="0.2">
      <c r="A8" s="23" t="str">
        <f>'Evaluator 1'!A5:C5</f>
        <v>Jerdon Enterprise</v>
      </c>
      <c r="B8" s="51">
        <f>'Evaluator 1'!J5</f>
        <v>49.699999999999996</v>
      </c>
      <c r="C8" s="51">
        <f>'Evaluator 2'!J5</f>
        <v>66.400000000000006</v>
      </c>
      <c r="D8" s="51">
        <f>'Evaluator 3'!J5</f>
        <v>47.98</v>
      </c>
      <c r="E8" s="51">
        <f>'Evaluator 4'!J5</f>
        <v>47.419999999999995</v>
      </c>
      <c r="F8" s="51">
        <f>'Evaluator 5'!J5</f>
        <v>46.7</v>
      </c>
      <c r="G8" s="55">
        <f t="shared" ref="G8:G10" si="0">AVERAGE(B8:F8)</f>
        <v>51.64</v>
      </c>
      <c r="H8" s="51"/>
      <c r="I8" s="21">
        <f>'Evaluator 1'!K5</f>
        <v>67.478813577100837</v>
      </c>
      <c r="J8" s="21">
        <f>'Evaluator 2'!K5</f>
        <v>84.178813577100854</v>
      </c>
      <c r="K8" s="21">
        <f>'Evaluator 3'!K5</f>
        <v>65.758813577100852</v>
      </c>
      <c r="L8" s="21">
        <f>'Evaluator 4'!K5</f>
        <v>65.19881357710085</v>
      </c>
      <c r="M8" s="21">
        <f>'Evaluator 5'!K5</f>
        <v>64.478813577100851</v>
      </c>
      <c r="N8" s="55">
        <f>AVERAGE(I8:M8)</f>
        <v>69.418813577100849</v>
      </c>
      <c r="O8" s="51"/>
      <c r="P8" s="52">
        <f>RANK(I8,$I$7:$I$10,0)</f>
        <v>3</v>
      </c>
      <c r="Q8" s="52">
        <f>RANK(J8,$J$7:$J$10,0)</f>
        <v>2</v>
      </c>
      <c r="R8" s="52">
        <f>RANK(K8,$K$7:$K$10,0)</f>
        <v>4</v>
      </c>
      <c r="S8" s="52">
        <f>RANK(L8,$L$7:$L$10,0)</f>
        <v>3</v>
      </c>
      <c r="T8" s="52">
        <f>RANK(M8,$M$7:$M$10,0)</f>
        <v>3</v>
      </c>
      <c r="U8" s="57">
        <f t="shared" ref="U8:U10" si="1">AVERAGE(P8:T8)</f>
        <v>3</v>
      </c>
      <c r="V8" s="25">
        <f>RANK(U8,$U$7:$U$10,1)</f>
        <v>3</v>
      </c>
    </row>
    <row r="9" spans="1:22" ht="16.5" customHeight="1" x14ac:dyDescent="0.2">
      <c r="A9" s="23" t="str">
        <f>'Evaluator 1'!A6:C6</f>
        <v>Total Team</v>
      </c>
      <c r="B9" s="51">
        <f>'Evaluator 1'!J6</f>
        <v>29.2</v>
      </c>
      <c r="C9" s="51">
        <f>'Evaluator 2'!J6</f>
        <v>15.799999999999999</v>
      </c>
      <c r="D9" s="51">
        <f>'Evaluator 3'!J6</f>
        <v>47.22</v>
      </c>
      <c r="E9" s="51">
        <f>'Evaluator 4'!J6</f>
        <v>42</v>
      </c>
      <c r="F9" s="51">
        <f>'Evaluator 5'!J6</f>
        <v>29.48</v>
      </c>
      <c r="G9" s="55">
        <f t="shared" si="0"/>
        <v>32.739999999999995</v>
      </c>
      <c r="H9" s="51"/>
      <c r="I9" s="21">
        <f>'Evaluator 1'!K6</f>
        <v>48.290909090909089</v>
      </c>
      <c r="J9" s="21">
        <f>'Evaluator 2'!K6</f>
        <v>34.890909090909091</v>
      </c>
      <c r="K9" s="21">
        <f>'Evaluator 3'!K6</f>
        <v>66.310909090909092</v>
      </c>
      <c r="L9" s="21">
        <f>'Evaluator 4'!K6</f>
        <v>61.090909090909093</v>
      </c>
      <c r="M9" s="21">
        <f>'Evaluator 5'!K6</f>
        <v>48.57090909090909</v>
      </c>
      <c r="N9" s="55">
        <f>AVERAGE(I9:M9)</f>
        <v>51.830909090909095</v>
      </c>
      <c r="O9" s="51"/>
      <c r="P9" s="52">
        <f>RANK(I9,$I$7:$I$10,0)</f>
        <v>4</v>
      </c>
      <c r="Q9" s="52">
        <f>RANK(J9,$J$7:$J$10,0)</f>
        <v>4</v>
      </c>
      <c r="R9" s="52">
        <f>RANK(K9,$K$7:$K$10,0)</f>
        <v>3</v>
      </c>
      <c r="S9" s="52">
        <f>RANK(L9,$L$7:$L$10,0)</f>
        <v>4</v>
      </c>
      <c r="T9" s="52">
        <f>RANK(M9,$M$7:$M$10,0)</f>
        <v>4</v>
      </c>
      <c r="U9" s="57">
        <f t="shared" si="1"/>
        <v>3.8</v>
      </c>
      <c r="V9" s="25">
        <f>RANK(U9,$U$7:$U$10,1)</f>
        <v>4</v>
      </c>
    </row>
    <row r="10" spans="1:22" x14ac:dyDescent="0.2">
      <c r="A10" s="23" t="str">
        <f>'Evaluator 1'!A7:C7</f>
        <v>Vaughn</v>
      </c>
      <c r="B10" s="51">
        <f>'Evaluator 1'!J7</f>
        <v>58.6</v>
      </c>
      <c r="C10" s="51">
        <f>'Evaluator 2'!J7</f>
        <v>47.4</v>
      </c>
      <c r="D10" s="51">
        <f>'Evaluator 3'!J7</f>
        <v>59.199999999999996</v>
      </c>
      <c r="E10" s="51">
        <f>'Evaluator 4'!J7</f>
        <v>66.56</v>
      </c>
      <c r="F10" s="51">
        <f>'Evaluator 5'!J7</f>
        <v>54.2</v>
      </c>
      <c r="G10" s="55">
        <f t="shared" si="0"/>
        <v>57.191999999999993</v>
      </c>
      <c r="H10" s="51"/>
      <c r="I10" s="21">
        <f>'Evaluator 1'!K7</f>
        <v>71.147801147227526</v>
      </c>
      <c r="J10" s="21">
        <f>'Evaluator 2'!K7</f>
        <v>59.94780114722753</v>
      </c>
      <c r="K10" s="21">
        <f>'Evaluator 3'!K7</f>
        <v>71.747801147227534</v>
      </c>
      <c r="L10" s="21">
        <f>'Evaluator 4'!K7</f>
        <v>79.107801147227534</v>
      </c>
      <c r="M10" s="21">
        <f>'Evaluator 5'!K7</f>
        <v>66.747801147227534</v>
      </c>
      <c r="N10" s="55">
        <f>AVERAGE(I10:M10)</f>
        <v>69.739801147227539</v>
      </c>
      <c r="O10" s="51"/>
      <c r="P10" s="52">
        <f>RANK(I10,$I$7:$I$10,0)</f>
        <v>2</v>
      </c>
      <c r="Q10" s="52">
        <f>RANK(J10,$J$7:$J$10,0)</f>
        <v>3</v>
      </c>
      <c r="R10" s="52">
        <f>RANK(K10,$K$7:$K$10,0)</f>
        <v>1</v>
      </c>
      <c r="S10" s="52">
        <f>RANK(L10,$L$7:$L$10,0)</f>
        <v>1</v>
      </c>
      <c r="T10" s="52">
        <f>RANK(M10,$M$7:$M$10,0)</f>
        <v>2</v>
      </c>
      <c r="U10" s="57">
        <f t="shared" si="1"/>
        <v>1.8</v>
      </c>
      <c r="V10" s="25">
        <f>RANK(U10,$U$7:$U$10,1)</f>
        <v>2</v>
      </c>
    </row>
    <row r="11" spans="1:22" x14ac:dyDescent="0.2">
      <c r="K11" s="42"/>
      <c r="L11" s="42"/>
      <c r="M11" s="42"/>
      <c r="N11" s="42"/>
      <c r="O11" s="42"/>
    </row>
    <row r="16" spans="1:22" x14ac:dyDescent="0.2">
      <c r="A16" s="24" t="s">
        <v>13</v>
      </c>
    </row>
    <row r="17" spans="1:1" x14ac:dyDescent="0.2">
      <c r="A17" s="24"/>
    </row>
  </sheetData>
  <mergeCells count="2">
    <mergeCell ref="A3:H3"/>
    <mergeCell ref="U5:V5"/>
  </mergeCells>
  <pageMargins left="0.24" right="0.3" top="1" bottom="1" header="0.5" footer="0.5"/>
  <pageSetup scale="95" orientation="landscape" horizontalDpi="1200" verticalDpi="1200"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8"/>
  <sheetViews>
    <sheetView workbookViewId="0">
      <selection activeCell="N30" sqref="N30"/>
    </sheetView>
  </sheetViews>
  <sheetFormatPr defaultRowHeight="12.75" x14ac:dyDescent="0.2"/>
  <cols>
    <col min="1" max="1" width="20.7109375" style="61" customWidth="1"/>
    <col min="2" max="2" width="6.28515625" style="61" customWidth="1"/>
    <col min="3" max="3" width="10.5703125" style="61" bestFit="1" customWidth="1"/>
    <col min="4" max="4" width="9.140625" style="61" customWidth="1"/>
    <col min="5" max="5" width="6.5703125" style="61" customWidth="1"/>
    <col min="6" max="6" width="10.5703125" style="61" bestFit="1" customWidth="1"/>
    <col min="7" max="7" width="9.140625" style="61" customWidth="1"/>
    <col min="8" max="8" width="6.5703125" style="61" customWidth="1"/>
    <col min="9" max="9" width="10.5703125" style="61" bestFit="1" customWidth="1"/>
    <col min="10" max="10" width="9.140625" style="61" customWidth="1"/>
    <col min="11" max="11" width="6.7109375" style="61" customWidth="1"/>
    <col min="12" max="12" width="10.5703125" style="61" bestFit="1" customWidth="1"/>
    <col min="13" max="13" width="9.140625" style="61" customWidth="1"/>
    <col min="14" max="14" width="6.28515625" style="61" customWidth="1"/>
    <col min="15" max="15" width="10.5703125" style="61" bestFit="1" customWidth="1"/>
    <col min="16" max="16" width="9.140625" style="61" customWidth="1"/>
    <col min="17" max="17" width="6.28515625" style="61" customWidth="1"/>
    <col min="18" max="18" width="10.5703125" style="61" bestFit="1" customWidth="1"/>
    <col min="19" max="19" width="9.140625" style="61" customWidth="1"/>
    <col min="20" max="20" width="7.140625" style="61" customWidth="1"/>
    <col min="21" max="21" width="6.140625" style="61" customWidth="1"/>
    <col min="22" max="22" width="9.140625" style="61"/>
    <col min="23" max="23" width="17.5703125" style="61" bestFit="1" customWidth="1"/>
    <col min="24" max="16384" width="9.140625" style="61"/>
  </cols>
  <sheetData>
    <row r="1" spans="1:20" ht="15.75" x14ac:dyDescent="0.25">
      <c r="A1" s="113" t="s">
        <v>33</v>
      </c>
      <c r="B1" s="113"/>
      <c r="C1" s="113"/>
      <c r="D1" s="113"/>
      <c r="E1" s="113"/>
      <c r="F1" s="113"/>
      <c r="G1" s="113"/>
      <c r="H1" s="113"/>
      <c r="I1" s="113"/>
      <c r="J1" s="113"/>
    </row>
    <row r="2" spans="1:20" ht="15.75" x14ac:dyDescent="0.25">
      <c r="A2" s="62" t="s">
        <v>21</v>
      </c>
      <c r="B2" s="63"/>
      <c r="C2" s="63"/>
      <c r="D2" s="63"/>
      <c r="E2" s="63"/>
      <c r="F2" s="63"/>
      <c r="G2" s="63"/>
      <c r="H2" s="63"/>
      <c r="I2" s="63"/>
      <c r="J2" s="63"/>
    </row>
    <row r="3" spans="1:20" x14ac:dyDescent="0.2">
      <c r="A3" s="64" t="s">
        <v>34</v>
      </c>
      <c r="B3" s="114"/>
      <c r="C3" s="114"/>
      <c r="D3" s="114"/>
    </row>
    <row r="4" spans="1:20" ht="15" customHeight="1" x14ac:dyDescent="0.2">
      <c r="A4" s="65" t="s">
        <v>35</v>
      </c>
      <c r="B4" s="115" t="s">
        <v>36</v>
      </c>
      <c r="C4" s="115"/>
      <c r="D4" s="115"/>
      <c r="E4" s="65"/>
    </row>
    <row r="5" spans="1:20" ht="15" customHeight="1" x14ac:dyDescent="0.2">
      <c r="D5" s="66"/>
      <c r="E5" s="65"/>
    </row>
    <row r="6" spans="1:20" ht="15" customHeight="1" x14ac:dyDescent="0.2"/>
    <row r="7" spans="1:20" ht="15" customHeight="1" x14ac:dyDescent="0.2"/>
    <row r="9" spans="1:20" ht="11.25" customHeight="1" thickBot="1" x14ac:dyDescent="0.25"/>
    <row r="10" spans="1:20" s="67" customFormat="1" ht="13.5" thickBot="1" x14ac:dyDescent="0.25">
      <c r="B10" s="104" t="s">
        <v>37</v>
      </c>
      <c r="C10" s="105"/>
      <c r="D10" s="106"/>
      <c r="E10" s="104" t="s">
        <v>38</v>
      </c>
      <c r="F10" s="105"/>
      <c r="G10" s="106"/>
      <c r="H10" s="104" t="s">
        <v>39</v>
      </c>
      <c r="I10" s="105"/>
      <c r="J10" s="106"/>
      <c r="K10" s="104" t="s">
        <v>40</v>
      </c>
      <c r="L10" s="105"/>
      <c r="M10" s="106"/>
      <c r="N10" s="104" t="s">
        <v>41</v>
      </c>
      <c r="O10" s="105"/>
      <c r="P10" s="106"/>
      <c r="Q10" s="104" t="s">
        <v>42</v>
      </c>
      <c r="R10" s="105"/>
      <c r="S10" s="106"/>
    </row>
    <row r="11" spans="1:20" s="67" customFormat="1" ht="107.25" customHeight="1" thickBot="1" x14ac:dyDescent="0.25">
      <c r="B11" s="107" t="s">
        <v>43</v>
      </c>
      <c r="C11" s="108"/>
      <c r="D11" s="109"/>
      <c r="E11" s="110" t="s">
        <v>44</v>
      </c>
      <c r="F11" s="111"/>
      <c r="G11" s="112"/>
      <c r="H11" s="110" t="s">
        <v>45</v>
      </c>
      <c r="I11" s="111"/>
      <c r="J11" s="112"/>
      <c r="K11" s="110" t="s">
        <v>46</v>
      </c>
      <c r="L11" s="111"/>
      <c r="M11" s="112"/>
      <c r="N11" s="110" t="s">
        <v>47</v>
      </c>
      <c r="O11" s="111"/>
      <c r="P11" s="112"/>
      <c r="Q11" s="110" t="s">
        <v>48</v>
      </c>
      <c r="R11" s="111"/>
      <c r="S11" s="112"/>
    </row>
    <row r="12" spans="1:20" s="73" customFormat="1" ht="23.25" thickBot="1" x14ac:dyDescent="0.25">
      <c r="A12" s="68"/>
      <c r="B12" s="69" t="s">
        <v>49</v>
      </c>
      <c r="C12" s="70"/>
      <c r="D12" s="71"/>
      <c r="E12" s="69" t="s">
        <v>49</v>
      </c>
      <c r="F12" s="70"/>
      <c r="G12" s="71"/>
      <c r="H12" s="69" t="s">
        <v>49</v>
      </c>
      <c r="I12" s="70"/>
      <c r="J12" s="71"/>
      <c r="K12" s="69" t="s">
        <v>49</v>
      </c>
      <c r="L12" s="70"/>
      <c r="M12" s="71"/>
      <c r="N12" s="69" t="s">
        <v>49</v>
      </c>
      <c r="O12" s="70"/>
      <c r="P12" s="71"/>
      <c r="Q12" s="69" t="s">
        <v>49</v>
      </c>
      <c r="R12" s="70"/>
      <c r="S12" s="71"/>
      <c r="T12" s="72" t="s">
        <v>50</v>
      </c>
    </row>
    <row r="13" spans="1:20" ht="15" customHeight="1" x14ac:dyDescent="0.2">
      <c r="A13" s="44" t="s">
        <v>14</v>
      </c>
      <c r="B13" s="74"/>
      <c r="C13" s="103">
        <v>6</v>
      </c>
      <c r="D13" s="75">
        <f>B13*$C$13</f>
        <v>0</v>
      </c>
      <c r="E13" s="74"/>
      <c r="F13" s="103">
        <v>8</v>
      </c>
      <c r="G13" s="75">
        <f>E13*$F$13</f>
        <v>0</v>
      </c>
      <c r="H13" s="74"/>
      <c r="I13" s="103">
        <v>3</v>
      </c>
      <c r="J13" s="75">
        <f>H13*$I$13</f>
        <v>0</v>
      </c>
      <c r="K13" s="74"/>
      <c r="L13" s="103">
        <v>1.8</v>
      </c>
      <c r="M13" s="75">
        <f>K13*$L$13</f>
        <v>0</v>
      </c>
      <c r="N13" s="74"/>
      <c r="O13" s="103">
        <v>1</v>
      </c>
      <c r="P13" s="75">
        <f>N13*$O$13</f>
        <v>0</v>
      </c>
      <c r="Q13" s="74"/>
      <c r="R13" s="103">
        <v>0.2</v>
      </c>
      <c r="S13" s="75">
        <f>Q13*$R$13</f>
        <v>0</v>
      </c>
      <c r="T13" s="76">
        <f>D13+G13+J13+M13+P13+S13</f>
        <v>0</v>
      </c>
    </row>
    <row r="14" spans="1:20" ht="15" customHeight="1" x14ac:dyDescent="0.2">
      <c r="A14" s="44" t="s">
        <v>15</v>
      </c>
      <c r="B14" s="74"/>
      <c r="C14" s="103"/>
      <c r="D14" s="75">
        <f t="shared" ref="D14:D16" si="0">B14*$C$13</f>
        <v>0</v>
      </c>
      <c r="E14" s="74"/>
      <c r="F14" s="103"/>
      <c r="G14" s="75">
        <f t="shared" ref="G14:G16" si="1">E14*$F$13</f>
        <v>0</v>
      </c>
      <c r="H14" s="74"/>
      <c r="I14" s="103"/>
      <c r="J14" s="75">
        <f t="shared" ref="J14:J16" si="2">H14*$I$13</f>
        <v>0</v>
      </c>
      <c r="K14" s="74"/>
      <c r="L14" s="103"/>
      <c r="M14" s="75">
        <f t="shared" ref="M14:M16" si="3">K14*$L$13</f>
        <v>0</v>
      </c>
      <c r="N14" s="74"/>
      <c r="O14" s="103"/>
      <c r="P14" s="75">
        <f t="shared" ref="P14:P16" si="4">N14*$O$13</f>
        <v>0</v>
      </c>
      <c r="Q14" s="74"/>
      <c r="R14" s="103"/>
      <c r="S14" s="75">
        <f t="shared" ref="S14:S16" si="5">Q14*$R$13</f>
        <v>0</v>
      </c>
      <c r="T14" s="76">
        <f t="shared" ref="T14:T16" si="6">D14+G14+J14+M14+P14+S14</f>
        <v>0</v>
      </c>
    </row>
    <row r="15" spans="1:20" ht="15" customHeight="1" x14ac:dyDescent="0.2">
      <c r="A15" s="44" t="s">
        <v>16</v>
      </c>
      <c r="B15" s="74"/>
      <c r="C15" s="103"/>
      <c r="D15" s="75">
        <f t="shared" si="0"/>
        <v>0</v>
      </c>
      <c r="E15" s="74"/>
      <c r="F15" s="103"/>
      <c r="G15" s="75">
        <f t="shared" si="1"/>
        <v>0</v>
      </c>
      <c r="H15" s="74"/>
      <c r="I15" s="103"/>
      <c r="J15" s="75">
        <f t="shared" si="2"/>
        <v>0</v>
      </c>
      <c r="K15" s="74"/>
      <c r="L15" s="103"/>
      <c r="M15" s="75">
        <f t="shared" si="3"/>
        <v>0</v>
      </c>
      <c r="N15" s="74"/>
      <c r="O15" s="103"/>
      <c r="P15" s="75">
        <f t="shared" si="4"/>
        <v>0</v>
      </c>
      <c r="Q15" s="74"/>
      <c r="R15" s="103"/>
      <c r="S15" s="75">
        <f t="shared" si="5"/>
        <v>0</v>
      </c>
      <c r="T15" s="76">
        <f t="shared" si="6"/>
        <v>0</v>
      </c>
    </row>
    <row r="16" spans="1:20" ht="15" customHeight="1" x14ac:dyDescent="0.2">
      <c r="A16" s="44" t="s">
        <v>17</v>
      </c>
      <c r="B16" s="74"/>
      <c r="C16" s="103"/>
      <c r="D16" s="75">
        <f t="shared" si="0"/>
        <v>0</v>
      </c>
      <c r="E16" s="74"/>
      <c r="F16" s="103"/>
      <c r="G16" s="75">
        <f t="shared" si="1"/>
        <v>0</v>
      </c>
      <c r="H16" s="74"/>
      <c r="I16" s="103"/>
      <c r="J16" s="75">
        <f t="shared" si="2"/>
        <v>0</v>
      </c>
      <c r="K16" s="74"/>
      <c r="L16" s="103"/>
      <c r="M16" s="75">
        <f t="shared" si="3"/>
        <v>0</v>
      </c>
      <c r="N16" s="74"/>
      <c r="O16" s="103"/>
      <c r="P16" s="75">
        <f t="shared" si="4"/>
        <v>0</v>
      </c>
      <c r="Q16" s="74"/>
      <c r="R16" s="103"/>
      <c r="S16" s="75">
        <f t="shared" si="5"/>
        <v>0</v>
      </c>
      <c r="T16" s="76">
        <f t="shared" si="6"/>
        <v>0</v>
      </c>
    </row>
    <row r="17" spans="1:20" s="77" customFormat="1" ht="7.5" customHeight="1" x14ac:dyDescent="0.2">
      <c r="B17" s="78"/>
      <c r="C17" s="78"/>
      <c r="D17" s="78"/>
      <c r="E17" s="78"/>
      <c r="F17" s="78"/>
      <c r="G17" s="78"/>
      <c r="H17" s="78"/>
      <c r="I17" s="78"/>
      <c r="J17" s="78"/>
      <c r="K17" s="78"/>
      <c r="L17" s="78"/>
      <c r="M17" s="78"/>
      <c r="N17" s="78"/>
      <c r="O17" s="78"/>
      <c r="P17" s="78"/>
      <c r="Q17" s="78"/>
      <c r="R17" s="78"/>
      <c r="S17" s="78"/>
      <c r="T17" s="78"/>
    </row>
    <row r="18" spans="1:20" s="79" customFormat="1" ht="6.75" customHeight="1" x14ac:dyDescent="0.2"/>
    <row r="20" spans="1:20" x14ac:dyDescent="0.2">
      <c r="A20" s="80" t="s">
        <v>51</v>
      </c>
      <c r="G20" s="81"/>
      <c r="H20" s="81"/>
    </row>
    <row r="21" spans="1:20" x14ac:dyDescent="0.2">
      <c r="G21" s="81"/>
      <c r="H21" s="81"/>
      <c r="I21" s="81"/>
      <c r="J21" s="81"/>
    </row>
    <row r="22" spans="1:20" ht="15" x14ac:dyDescent="0.25">
      <c r="G22" s="81"/>
      <c r="H22" s="81"/>
      <c r="I22" s="81"/>
      <c r="J22" s="81"/>
      <c r="Q22" s="82"/>
    </row>
    <row r="23" spans="1:20" ht="15" x14ac:dyDescent="0.25">
      <c r="G23" s="81"/>
      <c r="H23" s="81"/>
      <c r="I23" s="81"/>
      <c r="J23" s="81"/>
      <c r="Q23" s="82"/>
    </row>
    <row r="24" spans="1:20" ht="15" x14ac:dyDescent="0.25">
      <c r="G24" s="81"/>
      <c r="H24" s="81"/>
      <c r="I24" s="81"/>
      <c r="J24" s="81"/>
      <c r="Q24" s="82"/>
    </row>
    <row r="25" spans="1:20" x14ac:dyDescent="0.2">
      <c r="G25" s="81"/>
      <c r="H25" s="81"/>
      <c r="I25" s="81"/>
      <c r="J25" s="81"/>
    </row>
    <row r="26" spans="1:20" x14ac:dyDescent="0.2">
      <c r="G26" s="81"/>
      <c r="H26" s="81"/>
      <c r="I26" s="81"/>
      <c r="J26" s="81"/>
    </row>
    <row r="27" spans="1:20" x14ac:dyDescent="0.2">
      <c r="G27" s="81"/>
      <c r="H27" s="81"/>
      <c r="I27" s="81"/>
      <c r="J27" s="81"/>
    </row>
    <row r="28" spans="1:20" x14ac:dyDescent="0.2">
      <c r="B28" s="81"/>
      <c r="C28" s="81"/>
      <c r="D28" s="81"/>
      <c r="E28" s="81"/>
      <c r="F28" s="81"/>
      <c r="G28" s="81"/>
      <c r="H28" s="81"/>
      <c r="I28" s="81"/>
      <c r="J28" s="81"/>
    </row>
    <row r="29" spans="1:20" x14ac:dyDescent="0.2">
      <c r="H29" s="81"/>
      <c r="I29" s="81"/>
      <c r="J29" s="81"/>
    </row>
    <row r="30" spans="1:20" x14ac:dyDescent="0.2">
      <c r="I30" s="81"/>
      <c r="J30" s="81"/>
      <c r="K30" s="81"/>
      <c r="L30" s="81"/>
      <c r="M30" s="81"/>
      <c r="N30" s="81"/>
    </row>
    <row r="31" spans="1:20" x14ac:dyDescent="0.2">
      <c r="I31" s="81"/>
      <c r="J31" s="81"/>
      <c r="K31" s="81"/>
      <c r="L31" s="81"/>
      <c r="M31" s="81"/>
      <c r="N31" s="81"/>
    </row>
    <row r="32" spans="1:20" x14ac:dyDescent="0.2">
      <c r="L32" s="81"/>
      <c r="M32" s="81"/>
      <c r="N32" s="81"/>
    </row>
    <row r="33" spans="1:14" x14ac:dyDescent="0.2">
      <c r="L33" s="81"/>
      <c r="M33" s="81"/>
      <c r="N33" s="81"/>
    </row>
    <row r="34" spans="1:14" x14ac:dyDescent="0.2">
      <c r="L34" s="81"/>
      <c r="M34" s="81"/>
      <c r="N34" s="81"/>
    </row>
    <row r="35" spans="1:14" x14ac:dyDescent="0.2">
      <c r="L35" s="81"/>
      <c r="M35" s="81"/>
      <c r="N35" s="81"/>
    </row>
    <row r="48" spans="1:14" x14ac:dyDescent="0.2">
      <c r="A48" s="83" t="s">
        <v>52</v>
      </c>
    </row>
  </sheetData>
  <mergeCells count="21">
    <mergeCell ref="A1:J1"/>
    <mergeCell ref="B3:D3"/>
    <mergeCell ref="B4:D4"/>
    <mergeCell ref="B10:D10"/>
    <mergeCell ref="E10:G10"/>
    <mergeCell ref="H10:J10"/>
    <mergeCell ref="R13:R16"/>
    <mergeCell ref="K10:M10"/>
    <mergeCell ref="N10:P10"/>
    <mergeCell ref="Q10:S10"/>
    <mergeCell ref="B11:D11"/>
    <mergeCell ref="E11:G11"/>
    <mergeCell ref="H11:J11"/>
    <mergeCell ref="K11:M11"/>
    <mergeCell ref="N11:P11"/>
    <mergeCell ref="Q11:S11"/>
    <mergeCell ref="C13:C16"/>
    <mergeCell ref="F13:F16"/>
    <mergeCell ref="I13:I16"/>
    <mergeCell ref="L13:L16"/>
    <mergeCell ref="O13:O16"/>
  </mergeCells>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Evaluator 1</vt:lpstr>
      <vt:lpstr>Evaluator 2</vt:lpstr>
      <vt:lpstr>Evaluator 3</vt:lpstr>
      <vt:lpstr>Evaluator 4</vt:lpstr>
      <vt:lpstr>Evaluator 5</vt:lpstr>
      <vt:lpstr>Pricing Score Calculation</vt:lpstr>
      <vt:lpstr>Summary</vt:lpstr>
      <vt:lpstr>Criteria</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Bonilla, Hector M</cp:lastModifiedBy>
  <cp:lastPrinted>2013-06-21T21:40:12Z</cp:lastPrinted>
  <dcterms:created xsi:type="dcterms:W3CDTF">2013-06-21T21:38:22Z</dcterms:created>
  <dcterms:modified xsi:type="dcterms:W3CDTF">2019-05-07T18:11:54Z</dcterms:modified>
</cp:coreProperties>
</file>